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ROK 2022\MU\19-2018 DOPRAVNÍ ÚPRAVY V UL LUČNÍ A STARÁ DUCHCOVSKÁ TEPLICE_AKT\"/>
    </mc:Choice>
  </mc:AlternateContent>
  <bookViews>
    <workbookView xWindow="0" yWindow="0" windowWidth="0" windowHeight="0"/>
  </bookViews>
  <sheets>
    <sheet name="Rekapitulace stavby" sheetId="1" r:id="rId1"/>
    <sheet name="1 - Dopravní úpravy" sheetId="2" r:id="rId2"/>
    <sheet name="2 - Vedlejší a ostatní ná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Dopravní úpravy'!$C$91:$K$394</definedName>
    <definedName name="_xlnm.Print_Area" localSheetId="1">'1 - Dopravní úpravy'!$C$45:$J$73,'1 - Dopravní úpravy'!$C$79:$K$394</definedName>
    <definedName name="_xlnm.Print_Titles" localSheetId="1">'1 - Dopravní úpravy'!$91:$91</definedName>
    <definedName name="_xlnm._FilterDatabase" localSheetId="2" hidden="1">'2 - Vedlejší a ostatní ná...'!$C$79:$K$97</definedName>
    <definedName name="_xlnm.Print_Area" localSheetId="2">'2 - Vedlejší a ostatní ná...'!$C$45:$J$61,'2 - Vedlejší a ostatní ná...'!$C$67:$K$97</definedName>
    <definedName name="_xlnm.Print_Titles" localSheetId="2">'2 - Vedlejší a ostatní ná...'!$79:$79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6"/>
  <c r="F76"/>
  <c r="F74"/>
  <c r="E72"/>
  <c r="J54"/>
  <c r="F54"/>
  <c r="F52"/>
  <c r="E50"/>
  <c r="J24"/>
  <c r="E24"/>
  <c r="J55"/>
  <c r="J23"/>
  <c r="J18"/>
  <c r="E18"/>
  <c r="F55"/>
  <c r="J17"/>
  <c r="J12"/>
  <c r="J74"/>
  <c r="E7"/>
  <c r="E70"/>
  <c i="2" r="T329"/>
  <c r="J37"/>
  <c r="J36"/>
  <c i="1" r="AY55"/>
  <c i="2" r="J35"/>
  <c i="1" r="AX55"/>
  <c i="2"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3"/>
  <c r="BH383"/>
  <c r="BG383"/>
  <c r="BF383"/>
  <c r="T383"/>
  <c r="T382"/>
  <c r="T381"/>
  <c r="R383"/>
  <c r="R382"/>
  <c r="R381"/>
  <c r="P383"/>
  <c r="P382"/>
  <c r="P381"/>
  <c r="BI379"/>
  <c r="BH379"/>
  <c r="BG379"/>
  <c r="BF379"/>
  <c r="T379"/>
  <c r="T378"/>
  <c r="R379"/>
  <c r="R378"/>
  <c r="P379"/>
  <c r="P378"/>
  <c r="BI375"/>
  <c r="BH375"/>
  <c r="BG375"/>
  <c r="BF375"/>
  <c r="T375"/>
  <c r="R375"/>
  <c r="P375"/>
  <c r="BI373"/>
  <c r="BH373"/>
  <c r="BG373"/>
  <c r="BF373"/>
  <c r="T373"/>
  <c r="R373"/>
  <c r="P373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46"/>
  <c r="BH346"/>
  <c r="BG346"/>
  <c r="BF346"/>
  <c r="T346"/>
  <c r="R346"/>
  <c r="P346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06"/>
  <c r="BH306"/>
  <c r="BG306"/>
  <c r="BF306"/>
  <c r="T306"/>
  <c r="R306"/>
  <c r="P306"/>
  <c r="BI302"/>
  <c r="BH302"/>
  <c r="BG302"/>
  <c r="BF302"/>
  <c r="T302"/>
  <c r="R302"/>
  <c r="P302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T189"/>
  <c r="R190"/>
  <c r="R189"/>
  <c r="P190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J88"/>
  <c r="F88"/>
  <c r="F86"/>
  <c r="E84"/>
  <c r="J54"/>
  <c r="F54"/>
  <c r="F52"/>
  <c r="E50"/>
  <c r="J24"/>
  <c r="E24"/>
  <c r="J89"/>
  <c r="J23"/>
  <c r="J18"/>
  <c r="E18"/>
  <c r="F89"/>
  <c r="J17"/>
  <c r="J12"/>
  <c r="J86"/>
  <c r="E7"/>
  <c r="E82"/>
  <c i="1" r="L50"/>
  <c r="AM50"/>
  <c r="AM49"/>
  <c r="L49"/>
  <c r="AM47"/>
  <c r="L47"/>
  <c r="L45"/>
  <c r="L44"/>
  <c i="2" r="BK388"/>
  <c r="J383"/>
  <c r="BK375"/>
  <c r="BK368"/>
  <c r="J362"/>
  <c r="J355"/>
  <c r="J337"/>
  <c r="BK330"/>
  <c r="BK323"/>
  <c r="J318"/>
  <c r="J313"/>
  <c r="BK302"/>
  <c r="BK291"/>
  <c r="J285"/>
  <c r="J279"/>
  <c r="BK276"/>
  <c r="J270"/>
  <c r="BK264"/>
  <c r="J259"/>
  <c r="J255"/>
  <c r="J252"/>
  <c r="BK249"/>
  <c r="J246"/>
  <c r="J243"/>
  <c r="BK239"/>
  <c r="J233"/>
  <c r="J228"/>
  <c r="BK221"/>
  <c r="J215"/>
  <c r="J209"/>
  <c r="J199"/>
  <c r="BK190"/>
  <c r="J182"/>
  <c r="J175"/>
  <c r="BK169"/>
  <c r="BK164"/>
  <c r="BK160"/>
  <c r="J156"/>
  <c r="J151"/>
  <c r="J145"/>
  <c r="J141"/>
  <c r="BK135"/>
  <c r="BK130"/>
  <c r="BK123"/>
  <c r="J117"/>
  <c r="BK113"/>
  <c r="BK108"/>
  <c r="BK97"/>
  <c i="1" r="AS54"/>
  <c i="2" r="J388"/>
  <c r="J379"/>
  <c r="J368"/>
  <c r="BK362"/>
  <c r="BK355"/>
  <c r="J346"/>
  <c r="BK333"/>
  <c r="J326"/>
  <c r="BK320"/>
  <c r="BK316"/>
  <c r="BK306"/>
  <c r="BK295"/>
  <c r="J288"/>
  <c r="BK283"/>
  <c r="BK281"/>
  <c r="BK277"/>
  <c r="BK271"/>
  <c r="BK267"/>
  <c r="J260"/>
  <c r="BK256"/>
  <c r="BK255"/>
  <c r="J254"/>
  <c r="BK252"/>
  <c r="BK251"/>
  <c r="J248"/>
  <c r="BK246"/>
  <c r="BK243"/>
  <c r="J239"/>
  <c r="BK233"/>
  <c r="BK228"/>
  <c r="J221"/>
  <c r="BK215"/>
  <c r="BK209"/>
  <c r="BK199"/>
  <c r="J190"/>
  <c r="BK185"/>
  <c r="BK182"/>
  <c r="J179"/>
  <c r="J171"/>
  <c r="BK166"/>
  <c r="J162"/>
  <c r="BK156"/>
  <c r="BK151"/>
  <c r="J148"/>
  <c r="BK143"/>
  <c r="BK138"/>
  <c r="J133"/>
  <c r="J126"/>
  <c r="J123"/>
  <c r="BK117"/>
  <c r="J113"/>
  <c r="J108"/>
  <c r="BK100"/>
  <c r="J97"/>
  <c i="3" r="J92"/>
  <c r="J90"/>
  <c r="BK86"/>
  <c r="J95"/>
  <c r="BK92"/>
  <c r="BK90"/>
  <c r="J85"/>
  <c r="J97"/>
  <c r="J86"/>
  <c r="BK84"/>
  <c r="BK97"/>
  <c r="J89"/>
  <c r="J84"/>
  <c i="2" r="BK390"/>
  <c r="BK379"/>
  <c r="BK373"/>
  <c r="BK365"/>
  <c r="BK358"/>
  <c r="BK346"/>
  <c r="J333"/>
  <c r="BK326"/>
  <c r="J320"/>
  <c r="J316"/>
  <c r="J306"/>
  <c r="J295"/>
  <c r="BK288"/>
  <c r="J281"/>
  <c r="J277"/>
  <c r="J271"/>
  <c r="J267"/>
  <c r="BK260"/>
  <c r="J256"/>
  <c r="BK254"/>
  <c r="J251"/>
  <c r="BK248"/>
  <c r="J245"/>
  <c r="BK241"/>
  <c r="J236"/>
  <c r="J231"/>
  <c r="BK226"/>
  <c r="BK218"/>
  <c r="BK212"/>
  <c r="BK204"/>
  <c r="J194"/>
  <c r="BK187"/>
  <c r="BK179"/>
  <c r="BK171"/>
  <c r="J166"/>
  <c r="BK162"/>
  <c r="BK158"/>
  <c r="J153"/>
  <c r="BK148"/>
  <c r="J143"/>
  <c r="J138"/>
  <c r="BK133"/>
  <c r="BK126"/>
  <c r="BK119"/>
  <c r="BK115"/>
  <c r="BK111"/>
  <c r="J104"/>
  <c r="BK95"/>
  <c r="BK393"/>
  <c r="J393"/>
  <c r="BK391"/>
  <c r="J391"/>
  <c r="J390"/>
  <c r="BK383"/>
  <c r="J375"/>
  <c r="J373"/>
  <c r="J365"/>
  <c r="J358"/>
  <c r="BK337"/>
  <c r="J330"/>
  <c r="J323"/>
  <c r="BK318"/>
  <c r="BK313"/>
  <c r="J302"/>
  <c r="J291"/>
  <c r="BK285"/>
  <c r="J283"/>
  <c r="BK279"/>
  <c r="J276"/>
  <c r="BK270"/>
  <c r="J264"/>
  <c r="BK259"/>
  <c r="J249"/>
  <c r="BK245"/>
  <c r="J241"/>
  <c r="BK236"/>
  <c r="BK231"/>
  <c r="J226"/>
  <c r="J218"/>
  <c r="J212"/>
  <c r="J204"/>
  <c r="BK194"/>
  <c r="J187"/>
  <c r="J185"/>
  <c r="BK175"/>
  <c r="J169"/>
  <c r="J164"/>
  <c r="J160"/>
  <c r="J158"/>
  <c r="BK153"/>
  <c r="BK145"/>
  <c r="BK141"/>
  <c r="J135"/>
  <c r="J130"/>
  <c r="J119"/>
  <c r="J115"/>
  <c r="J111"/>
  <c r="BK104"/>
  <c r="J100"/>
  <c r="J95"/>
  <c i="3" r="BK91"/>
  <c r="BK89"/>
  <c r="BK82"/>
  <c r="BK96"/>
  <c r="J93"/>
  <c r="J91"/>
  <c r="J87"/>
  <c r="J82"/>
  <c r="J96"/>
  <c r="BK95"/>
  <c r="BK85"/>
  <c r="BK83"/>
  <c r="BK93"/>
  <c r="BK87"/>
  <c r="J83"/>
  <c i="2" l="1" r="P94"/>
  <c r="T94"/>
  <c r="P168"/>
  <c r="R168"/>
  <c r="P181"/>
  <c r="R181"/>
  <c r="BK193"/>
  <c r="J193"/>
  <c r="J65"/>
  <c r="R193"/>
  <c r="BK238"/>
  <c r="J238"/>
  <c r="J66"/>
  <c r="BK258"/>
  <c r="J258"/>
  <c r="J67"/>
  <c r="R258"/>
  <c r="BK94"/>
  <c r="J94"/>
  <c r="J61"/>
  <c r="R94"/>
  <c r="BK168"/>
  <c r="J168"/>
  <c r="J62"/>
  <c r="T168"/>
  <c r="BK181"/>
  <c r="J181"/>
  <c r="J63"/>
  <c r="T181"/>
  <c r="P193"/>
  <c r="T193"/>
  <c r="P238"/>
  <c r="R238"/>
  <c r="T238"/>
  <c r="P258"/>
  <c r="T258"/>
  <c r="BK329"/>
  <c r="J329"/>
  <c r="J68"/>
  <c r="P329"/>
  <c r="R329"/>
  <c r="P387"/>
  <c r="T387"/>
  <c i="3" r="BK81"/>
  <c r="BK80"/>
  <c r="J80"/>
  <c r="J59"/>
  <c r="R81"/>
  <c r="R80"/>
  <c i="2" r="BK387"/>
  <c r="J387"/>
  <c r="J72"/>
  <c r="R387"/>
  <c i="3" r="P81"/>
  <c r="P80"/>
  <c i="1" r="AU56"/>
  <c i="3" r="T81"/>
  <c r="T80"/>
  <c i="2" r="BK189"/>
  <c r="J189"/>
  <c r="J64"/>
  <c r="BK378"/>
  <c r="J378"/>
  <c r="J69"/>
  <c r="BK382"/>
  <c r="J382"/>
  <c r="J71"/>
  <c i="3" r="J52"/>
  <c r="J77"/>
  <c r="BE84"/>
  <c r="BE85"/>
  <c r="BE91"/>
  <c r="BE95"/>
  <c r="F77"/>
  <c r="BE89"/>
  <c r="BE90"/>
  <c r="BE92"/>
  <c r="BE97"/>
  <c r="E48"/>
  <c r="BE82"/>
  <c r="BE86"/>
  <c r="BE87"/>
  <c r="BE83"/>
  <c r="BE93"/>
  <c r="BE96"/>
  <c i="2" r="E48"/>
  <c r="J52"/>
  <c r="F55"/>
  <c r="BE97"/>
  <c r="BE100"/>
  <c r="BE115"/>
  <c r="BE126"/>
  <c r="BE138"/>
  <c r="BE141"/>
  <c r="BE143"/>
  <c r="BE145"/>
  <c r="BE148"/>
  <c r="BE151"/>
  <c r="BE153"/>
  <c r="BE156"/>
  <c r="BE164"/>
  <c r="BE166"/>
  <c r="BE171"/>
  <c r="BE175"/>
  <c r="BE190"/>
  <c r="BE194"/>
  <c r="BE204"/>
  <c r="BE212"/>
  <c r="BE226"/>
  <c r="BE228"/>
  <c r="BE231"/>
  <c r="BE233"/>
  <c r="BE236"/>
  <c r="BE241"/>
  <c r="BE243"/>
  <c r="BE245"/>
  <c r="BE249"/>
  <c r="BE251"/>
  <c r="BE254"/>
  <c r="BE255"/>
  <c r="BE256"/>
  <c r="BE264"/>
  <c r="BE267"/>
  <c r="BE276"/>
  <c r="BE277"/>
  <c r="BE279"/>
  <c r="BE283"/>
  <c r="BE285"/>
  <c r="BE291"/>
  <c r="BE302"/>
  <c r="BE306"/>
  <c r="BE316"/>
  <c r="BE318"/>
  <c r="BE326"/>
  <c r="BE330"/>
  <c r="BE333"/>
  <c r="BE358"/>
  <c r="BE365"/>
  <c r="BE373"/>
  <c r="BE375"/>
  <c r="BE388"/>
  <c r="BE390"/>
  <c r="BE391"/>
  <c r="BE393"/>
  <c r="J55"/>
  <c r="BE95"/>
  <c r="BE104"/>
  <c r="BE108"/>
  <c r="BE111"/>
  <c r="BE113"/>
  <c r="BE117"/>
  <c r="BE119"/>
  <c r="BE123"/>
  <c r="BE130"/>
  <c r="BE133"/>
  <c r="BE135"/>
  <c r="BE158"/>
  <c r="BE160"/>
  <c r="BE162"/>
  <c r="BE169"/>
  <c r="BE179"/>
  <c r="BE182"/>
  <c r="BE185"/>
  <c r="BE187"/>
  <c r="BE199"/>
  <c r="BE209"/>
  <c r="BE215"/>
  <c r="BE218"/>
  <c r="BE221"/>
  <c r="BE239"/>
  <c r="BE246"/>
  <c r="BE248"/>
  <c r="BE252"/>
  <c r="BE259"/>
  <c r="BE260"/>
  <c r="BE270"/>
  <c r="BE271"/>
  <c r="BE281"/>
  <c r="BE288"/>
  <c r="BE295"/>
  <c r="BE313"/>
  <c r="BE320"/>
  <c r="BE323"/>
  <c r="BE337"/>
  <c r="BE346"/>
  <c r="BE355"/>
  <c r="BE362"/>
  <c r="BE368"/>
  <c r="BE379"/>
  <c r="BE383"/>
  <c r="J34"/>
  <c i="1" r="AW55"/>
  <c i="2" r="F34"/>
  <c i="1" r="BA55"/>
  <c i="2" r="F36"/>
  <c i="1" r="BC55"/>
  <c i="3" r="F34"/>
  <c i="1" r="BA56"/>
  <c i="3" r="F37"/>
  <c i="1" r="BD56"/>
  <c i="2" r="F35"/>
  <c i="1" r="BB55"/>
  <c i="2" r="F37"/>
  <c i="1" r="BD55"/>
  <c i="3" r="J34"/>
  <c i="1" r="AW56"/>
  <c i="3" r="F35"/>
  <c i="1" r="BB56"/>
  <c i="3" r="F36"/>
  <c i="1" r="BC56"/>
  <c i="2" l="1" r="R93"/>
  <c r="R92"/>
  <c r="T93"/>
  <c r="T92"/>
  <c r="P93"/>
  <c r="P92"/>
  <c i="1" r="AU55"/>
  <c i="2" r="BK93"/>
  <c r="J93"/>
  <c r="J60"/>
  <c r="BK381"/>
  <c r="J381"/>
  <c r="J70"/>
  <c i="3" r="J81"/>
  <c r="J60"/>
  <c i="1" r="AU54"/>
  <c i="2" r="J33"/>
  <c i="1" r="AV55"/>
  <c r="AT55"/>
  <c r="BA54"/>
  <c r="W30"/>
  <c i="3" r="F33"/>
  <c i="1" r="AZ56"/>
  <c i="3" r="J30"/>
  <c i="1" r="AG56"/>
  <c i="2" r="F33"/>
  <c i="1" r="AZ55"/>
  <c r="BD54"/>
  <c r="W33"/>
  <c r="BB54"/>
  <c r="W31"/>
  <c i="3" r="J33"/>
  <c i="1" r="AV56"/>
  <c r="AT56"/>
  <c r="AN56"/>
  <c r="BC54"/>
  <c r="W32"/>
  <c i="2" l="1" r="BK92"/>
  <c r="J92"/>
  <c r="J59"/>
  <c i="3" r="J39"/>
  <c i="1" r="AZ54"/>
  <c r="W29"/>
  <c r="AX54"/>
  <c r="AW54"/>
  <c r="AK30"/>
  <c r="AY54"/>
  <c i="2" l="1"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<sst xmlns="http://schemas.openxmlformats.org/spreadsheetml/2006/main">
  <si>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</si>
  <si>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</si>
  <si>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</si>
  <si>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</si>
  <si>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</si>
  <si>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{1c831ebb-e506-4755-a8b9-196754901abf}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</si>
  <si>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</si>
  <si>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</si>
  <si>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</si>
  <si>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</si>
  <si>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</si>
  <si>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</si>
  <si>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</si>
  <si>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</si>
  <si>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19-2018_R6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</si>
  <si>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</si>
  <si>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</si>
  <si>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DOPRAVNÍ ÚPRAVY V UL. LUČNÍ A STARÁ DUCHCOVSKÁ TEPLICE</t>
  </si>
  <si>
    <t>KSO:</t>
  </si>
  <si>
    <t/>
  </si>
  <si>
    <t>CC-CZ:</t>
  </si>
  <si>
    <t>Místo:</t>
  </si>
  <si>
    <t>Teplice</t>
  </si>
  <si>
    <t>Datum:</t>
  </si>
  <si>
    <t>2. 2. 2023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</si>
  <si>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</si>
  <si>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</si>
  <si>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</si>
  <si>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</si>
  <si>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</si>
  <si>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</si>
  <si>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</si>
  <si>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DIPK Ing. Michal Urbanský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</si>
  <si>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</si>
  <si>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</si>
  <si>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</si>
  <si>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</si>
  <si>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</si>
  <si>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</si>
  <si>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</si>
  <si>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</si>
  <si>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</si>
  <si>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</si>
  <si>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</si>
  <si>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</si>
  <si>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</si>
  <si>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</si>
  <si>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</si>
  <si>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</si>
  <si>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</si>
  <si>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</si>
  <si>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</si>
  <si>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</si>
  <si>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</si>
  <si>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</si>
  <si>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</si>
  <si>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</si>
  <si>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</si>
  <si>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</si>
  <si>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</si>
  <si>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</si>
  <si>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</si>
  <si>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</si>
  <si>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</si>
  <si>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</si>
  <si>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</si>
  <si>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</si>
  <si>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</si>
  <si>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</si>
  <si>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</si>
  <si>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</si>
  <si>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</si>
  <si>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</si>
  <si>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</si>
  <si>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</si>
  <si>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</si>
  <si>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</si>
  <si>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</si>
  <si>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Dopravní úpravy</t>
  </si>
  <si>
    <t>STA</t>
  </si>
  <si>
    <t>{feef59ee-730f-47e3-8ee7-2e8de5d791ee}</t>
  </si>
  <si>
    <t>2</t>
  </si>
  <si>
    <t>Vedlejší a ostatní náklady</t>
  </si>
  <si>
    <t>{4d287ed0-1e00-4859-95a6-8f79a5c2d897}</t>
  </si>
  <si>
    <t>KRYCÍ LIST SOUPISU PRACÍ</t>
  </si>
  <si>
    <t>Objekt:</t>
  </si>
  <si>
    <t>1 - Dopravní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</si>
  <si>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</si>
  <si>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</si>
  <si>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</si>
  <si>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</si>
  <si>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</si>
  <si>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</si>
  <si>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</si>
  <si>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</si>
  <si>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</si>
  <si>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</si>
  <si>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</si>
  <si>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</si>
  <si>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</si>
  <si>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</si>
  <si>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</si>
  <si>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</si>
  <si>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</si>
  <si>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</si>
  <si>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</si>
  <si>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</si>
  <si>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</si>
  <si>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</si>
  <si>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</si>
  <si>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</si>
  <si>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</si>
  <si>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</si>
  <si>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</si>
  <si>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</si>
  <si>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</si>
  <si>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</si>
  <si>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</si>
  <si>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</si>
  <si>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</si>
  <si>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</si>
  <si>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</si>
  <si>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113105113</t>
  </si>
  <si>
    <t>Rozebrání dlažeb z lomového kamene s přemístěním hmot na skládku na vzdálenost do 3 m nebo s naložením na dopravní prostředek, kladených do cementové malty se spárami zalitými cementovou maltou</t>
  </si>
  <si>
    <t>m2</t>
  </si>
  <si>
    <t>CS ÚRS 2023 01</t>
  </si>
  <si>
    <t>4</t>
  </si>
  <si>
    <t>1352470737</t>
  </si>
  <si>
    <t>Online PSC</t>
  </si>
  <si>
    <t>https://podminky.urs.cz/item/CS_URS_2023_01/113105113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</si>
  <si>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</si>
  <si>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</si>
  <si>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-419386218</t>
  </si>
  <si>
    <t>https://podminky.urs.cz/item/CS_URS_2023_01/113106144</t>
  </si>
  <si>
    <t>VV</t>
  </si>
  <si>
    <t>"předláždění stávajících chodníků" 8,0</t>
  </si>
  <si>
    <t>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</si>
  <si>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</si>
  <si>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</si>
  <si>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1499570048</t>
  </si>
  <si>
    <t>https://podminky.urs.cz/item/CS_URS_2023_01/113107223</t>
  </si>
  <si>
    <t>tl. 250mm</t>
  </si>
  <si>
    <t>2938,0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</si>
  <si>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</si>
  <si>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</si>
  <si>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858758339</t>
  </si>
  <si>
    <t>https://podminky.urs.cz/item/CS_URS_2023_01/113107232</t>
  </si>
  <si>
    <t>tl. 200 mm</t>
  </si>
  <si>
    <t>710,0</t>
  </si>
  <si>
    <t>5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</si>
  <si>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</si>
  <si>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</si>
  <si>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1250233814</t>
  </si>
  <si>
    <t>https://podminky.urs.cz/item/CS_URS_2023_01/113107241</t>
  </si>
  <si>
    <t>P</t>
  </si>
  <si>
    <t>Poznámka k položce:_x000d_
asf. chodníky - tl. 30mm</t>
  </si>
  <si>
    <t>6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</si>
  <si>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</si>
  <si>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</si>
  <si>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1423921888</t>
  </si>
  <si>
    <t>https://podminky.urs.cz/item/CS_URS_2023_01/113107243</t>
  </si>
  <si>
    <t>7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</si>
  <si>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</si>
  <si>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</si>
  <si>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</si>
  <si>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-1507626960</t>
  </si>
  <si>
    <t>https://podminky.urs.cz/item/CS_URS_2023_01/113201112</t>
  </si>
  <si>
    <t>8</t>
  </si>
  <si>
    <t>121151103</t>
  </si>
  <si>
    <t>Sejmutí ornice strojně při souvislé ploše do 100 m2, tl. vrstvy do 200 mm</t>
  </si>
  <si>
    <t>70799076</t>
  </si>
  <si>
    <t>https://podminky.urs.cz/item/CS_URS_2023_01/121151103</t>
  </si>
  <si>
    <t>9</t>
  </si>
  <si>
    <t>122351104</t>
  </si>
  <si>
    <t>Odkopávky a prokopávky nezapažené strojně v hornině třídy těžitelnosti II skupiny 4 přes 100 do 500 m3</t>
  </si>
  <si>
    <t>m3</t>
  </si>
  <si>
    <t>-1844513185</t>
  </si>
  <si>
    <t>https://podminky.urs.cz/item/CS_URS_2023_01/122351104</t>
  </si>
  <si>
    <t>10</t>
  </si>
  <si>
    <t>122351106</t>
  </si>
  <si>
    <t>Odkopávky a prokopávky nezapažené strojně v hornině třídy těžitelnosti II skupiny 4 přes 1 000 do 5 000 m3</t>
  </si>
  <si>
    <t>1472655204</t>
  </si>
  <si>
    <t>https://podminky.urs.cz/item/CS_URS_2023_01/122351106</t>
  </si>
  <si>
    <t>výkop pro sanaci aktivní zóny tl. 2x250mm</t>
  </si>
  <si>
    <t>2005,0*0,5</t>
  </si>
  <si>
    <t>11</t>
  </si>
  <si>
    <t>132351253</t>
  </si>
  <si>
    <t>Hloubení nezapažených rýh šířky přes 800 do 2 000 mm strojně s urovnáním dna do předepsaného profilu a spádu v hornině třídy těžitelnosti II skupiny 4 přes 50 do 100 m3</t>
  </si>
  <si>
    <t>166140527</t>
  </si>
  <si>
    <t>https://podminky.urs.cz/item/CS_URS_2023_01/132351253</t>
  </si>
  <si>
    <t>"přípojky" 30,0*1,5*2,0</t>
  </si>
  <si>
    <t>12</t>
  </si>
  <si>
    <t>132354102</t>
  </si>
  <si>
    <t>Hloubení zapažených rýh šířky do 800 mm strojně s urovnáním dna do předepsaného profilu a spádu v hornině třídy těžitelnosti II skupiny 4 přes 20 do 50 m3</t>
  </si>
  <si>
    <t>1275568682</t>
  </si>
  <si>
    <t>https://podminky.urs.cz/item/CS_URS_2023_01/132354102</t>
  </si>
  <si>
    <t>drenáž</t>
  </si>
  <si>
    <t>241,5*0,3*0,4</t>
  </si>
  <si>
    <t>13</t>
  </si>
  <si>
    <t>151101101</t>
  </si>
  <si>
    <t>Zřízení pažení a rozepření stěn rýh pro podzemní vedení příložné pro jakoukoliv mezerovitost, hloubky do 2 m</t>
  </si>
  <si>
    <t>1546396727</t>
  </si>
  <si>
    <t>https://podminky.urs.cz/item/CS_URS_2023_01/151101101</t>
  </si>
  <si>
    <t>"přípojky" 30,0*2*2</t>
  </si>
  <si>
    <t>14</t>
  </si>
  <si>
    <t>151101111</t>
  </si>
  <si>
    <t>Odstranění pažení a rozepření stěn rýh pro podzemní vedení s uložením materiálu na vzdálenost do 3 m od kraje výkopu příložné, hloubky do 2 m</t>
  </si>
  <si>
    <t>-479078171</t>
  </si>
  <si>
    <t>https://podminky.urs.cz/item/CS_URS_2023_01/151101111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</si>
  <si>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</si>
  <si>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</si>
  <si>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1292796425</t>
  </si>
  <si>
    <t>https://podminky.urs.cz/item/CS_URS_2023_01/162751137</t>
  </si>
  <si>
    <t>150,0+1002,5+(90,0-63,0)+28,98</t>
  </si>
  <si>
    <t>16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</si>
  <si>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</si>
  <si>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</si>
  <si>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451173523</t>
  </si>
  <si>
    <t>https://podminky.urs.cz/item/CS_URS_2023_01/162751139</t>
  </si>
  <si>
    <t>1208,48*5 'Přepočtené koeficientem množství</t>
  </si>
  <si>
    <t>17</t>
  </si>
  <si>
    <t>171151103</t>
  </si>
  <si>
    <t>Uložení sypanin do násypů strojně s rozprostřením sypaniny ve vrstvách a s hrubým urovnáním zhutněných z hornin soudržných jakékoliv třídy těžitelnosti</t>
  </si>
  <si>
    <t>-947938299</t>
  </si>
  <si>
    <t>https://podminky.urs.cz/item/CS_URS_2023_01/171151103</t>
  </si>
  <si>
    <t>18</t>
  </si>
  <si>
    <t>M</t>
  </si>
  <si>
    <t>10364100</t>
  </si>
  <si>
    <t>zemina pro terénní úpravy - tříděná</t>
  </si>
  <si>
    <t>t</t>
  </si>
  <si>
    <t>-714102072</t>
  </si>
  <si>
    <t>45*1,8 'Přepočtené koeficientem množství</t>
  </si>
  <si>
    <t>19</t>
  </si>
  <si>
    <t>171201231</t>
  </si>
  <si>
    <t>Poplatek za uložení stavebního odpadu na recyklační skládce (skládkovné) zeminy a kamení zatříděného do Katalogu odpadů pod kódem 17 05 04</t>
  </si>
  <si>
    <t>307536918</t>
  </si>
  <si>
    <t>https://podminky.urs.cz/item/CS_URS_2023_01/171201231</t>
  </si>
  <si>
    <t>1208,48*1,8 'Přepočtené koeficientem množství</t>
  </si>
  <si>
    <t>20</t>
  </si>
  <si>
    <t>174151101</t>
  </si>
  <si>
    <t>Zásyp sypaninou z jakékoliv horniny strojně s uložením výkopku ve vrstvách se zhutněním jam, šachet, rýh nebo kolem objektů v těchto vykopávkách</t>
  </si>
  <si>
    <t>-23425463</t>
  </si>
  <si>
    <t>https://podminky.urs.cz/item/CS_URS_2023_01/174151101</t>
  </si>
  <si>
    <t>"přípojky" 90,0-4,5-22,5</t>
  </si>
  <si>
    <t>175111209</t>
  </si>
  <si>
    <t>Obsypání objektů nad přilehlým původním terénem ručně sypaninou z vhodných hornin třídy těžitelnosti I a II, skupiny 1 až 4 nebo materiálem uloženým ve vzdálenosti do 3 m od vnějšího kraje objektu pro jakoukoliv míru zhutnění Příplatek k ceně za prohození sypaniny</t>
  </si>
  <si>
    <t>-78185073</t>
  </si>
  <si>
    <t>https://podminky.urs.cz/item/CS_URS_2023_01/175111209</t>
  </si>
  <si>
    <t>22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</si>
  <si>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</si>
  <si>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</si>
  <si>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-1697220207</t>
  </si>
  <si>
    <t>https://podminky.urs.cz/item/CS_URS_2023_01/175151101</t>
  </si>
  <si>
    <t>30,0*1,5*0,5</t>
  </si>
  <si>
    <t>23</t>
  </si>
  <si>
    <t>583373310</t>
  </si>
  <si>
    <t>štěrkopísek frakce 0/22</t>
  </si>
  <si>
    <t>-1712339741</t>
  </si>
  <si>
    <t>21,5571428571429*2 'Přepočtené koeficientem množství</t>
  </si>
  <si>
    <t>24</t>
  </si>
  <si>
    <t>181351003</t>
  </si>
  <si>
    <t>Rozprostření a urovnání ornice v rovině nebo ve svahu sklonu do 1:5 strojně při souvislé ploše do 100 m2, tl. vrstvy do 200 mm</t>
  </si>
  <si>
    <t>-1063952135</t>
  </si>
  <si>
    <t>https://podminky.urs.cz/item/CS_URS_2023_01/181351003</t>
  </si>
  <si>
    <t>25</t>
  </si>
  <si>
    <t>181411131</t>
  </si>
  <si>
    <t>Založení trávníku na půdě předem připravené plochy do 1000 m2 výsevem včetně utažení parkového v rovině nebo na svahu do 1:5</t>
  </si>
  <si>
    <t>-181243243</t>
  </si>
  <si>
    <t>https://podminky.urs.cz/item/CS_URS_2023_01/181411131</t>
  </si>
  <si>
    <t>26</t>
  </si>
  <si>
    <t>005724100</t>
  </si>
  <si>
    <t>osivo směs travní parková</t>
  </si>
  <si>
    <t>kg</t>
  </si>
  <si>
    <t>199954905</t>
  </si>
  <si>
    <t>42*0,0315 'Přepočtené koeficientem množství</t>
  </si>
  <si>
    <t>27</t>
  </si>
  <si>
    <t>181951114</t>
  </si>
  <si>
    <t>Úprava pláně vyrovnáním výškových rozdílů strojně v hornině třídy těžitelnosti II, skupiny 4 a 5 se zhutněním</t>
  </si>
  <si>
    <t>-1846483364</t>
  </si>
  <si>
    <t>https://podminky.urs.cz/item/CS_URS_2023_01/181951114</t>
  </si>
  <si>
    <t>28</t>
  </si>
  <si>
    <t>182251101</t>
  </si>
  <si>
    <t>Svahování trvalých svahů do projektovaných profilů strojně s potřebným přemístěním výkopku při svahování násypů v jakékoliv hornině</t>
  </si>
  <si>
    <t>-1381199795</t>
  </si>
  <si>
    <t>https://podminky.urs.cz/item/CS_URS_2023_01/182251101</t>
  </si>
  <si>
    <t>Zakládání</t>
  </si>
  <si>
    <t>29</t>
  </si>
  <si>
    <t>212752401</t>
  </si>
  <si>
    <t>Trativody z drenážních trubek pro liniové stavby a komunikace se zřízením štěrkového lože pod trubky a s jejich obsypem v otevřeném výkopu trubka korugovaná sendvičová PE-HD SN 8 celoperforovaná 360° DN 100</t>
  </si>
  <si>
    <t>2147357916</t>
  </si>
  <si>
    <t>https://podminky.urs.cz/item/CS_URS_2023_01/212752401</t>
  </si>
  <si>
    <t>30</t>
  </si>
  <si>
    <t>274311511</t>
  </si>
  <si>
    <t>Základy z betonu prostého pasy z betonu kamenem prokládaného tř. C 12/15</t>
  </si>
  <si>
    <t>-1926835889</t>
  </si>
  <si>
    <t>https://podminky.urs.cz/item/CS_URS_2023_01/274311511</t>
  </si>
  <si>
    <t>pod zeď - podkl. beton</t>
  </si>
  <si>
    <t>3,2*1,2*0,1</t>
  </si>
  <si>
    <t>31</t>
  </si>
  <si>
    <t>274321411</t>
  </si>
  <si>
    <t>Základy z betonu železového (bez výztuže) pasy z betonu bez zvláštních nároků na prostředí tř. C 20/25</t>
  </si>
  <si>
    <t>-1843420316</t>
  </si>
  <si>
    <t>https://podminky.urs.cz/item/CS_URS_2023_01/274321411</t>
  </si>
  <si>
    <t>pod zeď</t>
  </si>
  <si>
    <t>3,2*0,3*0,95</t>
  </si>
  <si>
    <t>32</t>
  </si>
  <si>
    <t>274361321</t>
  </si>
  <si>
    <t>Výztuž základů pasů z betonářské oceli 11 375 (EZ)</t>
  </si>
  <si>
    <t>922654013</t>
  </si>
  <si>
    <t>https://podminky.urs.cz/item/CS_URS_2023_01/274361321</t>
  </si>
  <si>
    <t>Svislé a kompletní konstrukce</t>
  </si>
  <si>
    <t>33</t>
  </si>
  <si>
    <t>311113214</t>
  </si>
  <si>
    <t>Nadzákladové zdi z tvárnic ztraceného bednění betonových štípaných, včetně výplně z betonu třídy C 20/25 přírodních, tloušťky zdiva 300 mm</t>
  </si>
  <si>
    <t>-583302384</t>
  </si>
  <si>
    <t>https://podminky.urs.cz/item/CS_URS_2023_01/311113214</t>
  </si>
  <si>
    <t>3,2*1,0</t>
  </si>
  <si>
    <t>34</t>
  </si>
  <si>
    <t>312361321</t>
  </si>
  <si>
    <t>Výztuž nadzákladových zdí výplňových svislých nebo odkloněných od svislice, rovných nebo oblých z betonářské oceli 11 375 (EZ)</t>
  </si>
  <si>
    <t>674013461</t>
  </si>
  <si>
    <t>https://podminky.urs.cz/item/CS_URS_2023_01/312361321</t>
  </si>
  <si>
    <t>35</t>
  </si>
  <si>
    <t>348272615</t>
  </si>
  <si>
    <t>Ploty z tvárnic betonových plotová stříška lepená mrazuvzdorným lepidlem z tvarovek broušených, plochých přírodních, tloušťka zdiva 295 mm</t>
  </si>
  <si>
    <t>693513033</t>
  </si>
  <si>
    <t>https://podminky.urs.cz/item/CS_URS_2023_01/348272615</t>
  </si>
  <si>
    <t>Vodorovné konstrukce</t>
  </si>
  <si>
    <t>36</t>
  </si>
  <si>
    <t>451573111</t>
  </si>
  <si>
    <t>Lože pod potrubí, stoky a drobné objekty v otevřeném výkopu z písku a štěrkopísku do 63 mm</t>
  </si>
  <si>
    <t>1895581566</t>
  </si>
  <si>
    <t>https://podminky.urs.cz/item/CS_URS_2023_01/451573111</t>
  </si>
  <si>
    <t>30,0*1,5*0,1</t>
  </si>
  <si>
    <t>Komunikace pozemní</t>
  </si>
  <si>
    <t>37</t>
  </si>
  <si>
    <t>564851111</t>
  </si>
  <si>
    <t>Podklad ze štěrkodrti ŠD s rozprostřením a zhutněním plochy přes 100 m2, po zhutnění tl. 150 mm</t>
  </si>
  <si>
    <t>1970972580</t>
  </si>
  <si>
    <t>https://podminky.urs.cz/item/CS_URS_2023_01/564851111</t>
  </si>
  <si>
    <t>"konstrukce chodníků bet. dlažba-tl. 240 mm" 870,0</t>
  </si>
  <si>
    <t>Součet</t>
  </si>
  <si>
    <t>38</t>
  </si>
  <si>
    <t>564861111</t>
  </si>
  <si>
    <t>Podklad ze štěrkodrti ŠD s rozprostřením a zhutněním plochy přes 100 m2, po zhutnění tl. 200 mm</t>
  </si>
  <si>
    <t>-1814587481</t>
  </si>
  <si>
    <t>https://podminky.urs.cz/item/CS_URS_2023_01/564861111</t>
  </si>
  <si>
    <t>"konstrukce chodníků bet. dlažba-tl. 320 mm" 127,0</t>
  </si>
  <si>
    <t>"reliefní dlažba" 80,0</t>
  </si>
  <si>
    <t>39</t>
  </si>
  <si>
    <t>564871111</t>
  </si>
  <si>
    <t>Podklad ze štěrkodrti ŠD s rozprostřením a zhutněním plochy přes 100 m2, po zhutnění tl. 250 mm</t>
  </si>
  <si>
    <t>1069279090</t>
  </si>
  <si>
    <t>https://podminky.urs.cz/item/CS_URS_2023_01/564871111</t>
  </si>
  <si>
    <t>"sanace akt. zóny - ŠD 0-63, tl. 2x250mm" 2005,0*2</t>
  </si>
  <si>
    <t>"konstrukce vozovky-asf. povrch-tl. 400 mm" 2005,0</t>
  </si>
  <si>
    <t>40</t>
  </si>
  <si>
    <t>565135121</t>
  </si>
  <si>
    <t>Asfaltový beton vrstva podkladní ACP 16 (obalované kamenivo střednězrnné - OKS) s rozprostřením a zhutněním v pruhu šířky přes 3 m, po zhutnění tl. 50 mm</t>
  </si>
  <si>
    <t>-1738622895</t>
  </si>
  <si>
    <t>https://podminky.urs.cz/item/CS_URS_2023_01/565135121</t>
  </si>
  <si>
    <t>41</t>
  </si>
  <si>
    <t>573231106</t>
  </si>
  <si>
    <t>Postřik spojovací PS bez posypu kamenivem ze silniční emulze, v množství 0,30 kg/m2</t>
  </si>
  <si>
    <t>-2098995110</t>
  </si>
  <si>
    <t>https://podminky.urs.cz/item/CS_URS_2023_01/573231106</t>
  </si>
  <si>
    <t>"konstrukce vozovky-asf. povrch-tl. 400 mm" 2005,0*2</t>
  </si>
  <si>
    <t>42</t>
  </si>
  <si>
    <t>577134141</t>
  </si>
  <si>
    <t>Asfaltový beton vrstva obrusná ACO 11 (ABS) s rozprostřením a se zhutněním z modifikovaného asfaltu v pruhu šířky přes 3 m, po zhutnění tl. 40 mm</t>
  </si>
  <si>
    <t>-841187593</t>
  </si>
  <si>
    <t>https://podminky.urs.cz/item/CS_URS_2023_01/577134141</t>
  </si>
  <si>
    <t>43</t>
  </si>
  <si>
    <t>577155142</t>
  </si>
  <si>
    <t>Asfaltový beton vrstva ložní ACL 16 (ABH) s rozprostřením a zhutněním z modifikovaného asfaltu v pruhu šířky přes 3 m, po zhutnění tl. 60 mm</t>
  </si>
  <si>
    <t>-1051666365</t>
  </si>
  <si>
    <t>https://podminky.urs.cz/item/CS_URS_2023_01/577155142</t>
  </si>
  <si>
    <t>44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</si>
  <si>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</si>
  <si>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</si>
  <si>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-1164168330</t>
  </si>
  <si>
    <t>https://podminky.urs.cz/item/CS_URS_2023_01/596211113</t>
  </si>
  <si>
    <t>45</t>
  </si>
  <si>
    <t>59245018</t>
  </si>
  <si>
    <t>dlažba tvar obdélník betonová 200x100x60mm přírodní</t>
  </si>
  <si>
    <t>439942712</t>
  </si>
  <si>
    <t>870*1,01 'Přepočtené koeficientem množství</t>
  </si>
  <si>
    <t>46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</si>
  <si>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</si>
  <si>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</si>
  <si>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1093068853</t>
  </si>
  <si>
    <t>https://podminky.urs.cz/item/CS_URS_2023_01/596211211</t>
  </si>
  <si>
    <t>"reliefní" 80,0</t>
  </si>
  <si>
    <t>47</t>
  </si>
  <si>
    <t>59245226</t>
  </si>
  <si>
    <t>dlažba tvar obdélník betonová pro nevidomé 200x100x80mm barevná</t>
  </si>
  <si>
    <t>1800690025</t>
  </si>
  <si>
    <t>80*1,03 'Přepočtené koeficientem množství</t>
  </si>
  <si>
    <t>48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</si>
  <si>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</si>
  <si>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</si>
  <si>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-48533176</t>
  </si>
  <si>
    <t>https://podminky.urs.cz/item/CS_URS_2023_01/596212212</t>
  </si>
  <si>
    <t>49</t>
  </si>
  <si>
    <t>59245005</t>
  </si>
  <si>
    <t>dlažba tvar obdélník betonová 200x100x80mm barevná</t>
  </si>
  <si>
    <t>64899210</t>
  </si>
  <si>
    <t>127*1,02 'Přepočtené koeficientem množství</t>
  </si>
  <si>
    <t>Trubní vedení</t>
  </si>
  <si>
    <t>50</t>
  </si>
  <si>
    <t>831263195</t>
  </si>
  <si>
    <t>Montáž potrubí z trub kameninových hrdlových s integrovaným těsněním Příplatek k cenám za zřízení kanalizační přípojky DN od 100 do 300</t>
  </si>
  <si>
    <t>kus</t>
  </si>
  <si>
    <t>-404062306</t>
  </si>
  <si>
    <t>https://podminky.urs.cz/item/CS_URS_2023_01/831263195</t>
  </si>
  <si>
    <t>51</t>
  </si>
  <si>
    <t>871355221</t>
  </si>
  <si>
    <t>Kanalizační potrubí z tvrdého PVC v otevřeném výkopu ve sklonu do 20 %, hladkého plnostěnného jednovrstvého, tuhost třídy SN 8 DN 200</t>
  </si>
  <si>
    <t>993963324</t>
  </si>
  <si>
    <t>https://podminky.urs.cz/item/CS_URS_2023_01/871355221</t>
  </si>
  <si>
    <t>52</t>
  </si>
  <si>
    <t>895941302</t>
  </si>
  <si>
    <t>Osazení vpusti uliční z betonových dílců DN 450 dno s kalištěm</t>
  </si>
  <si>
    <t>1259457264</t>
  </si>
  <si>
    <t>https://podminky.urs.cz/item/CS_URS_2023_01/895941302</t>
  </si>
  <si>
    <t>53</t>
  </si>
  <si>
    <t>59223852</t>
  </si>
  <si>
    <t>dno pro uliční vpusť s kalovou prohlubní betonové 450x300x50mm</t>
  </si>
  <si>
    <t>-212562105</t>
  </si>
  <si>
    <t>54</t>
  </si>
  <si>
    <t>895941312</t>
  </si>
  <si>
    <t>Osazení vpusti uliční z betonových dílců DN 450 skruž horní 195 mm</t>
  </si>
  <si>
    <t>-1309359911</t>
  </si>
  <si>
    <t>https://podminky.urs.cz/item/CS_URS_2023_01/895941312</t>
  </si>
  <si>
    <t>55</t>
  </si>
  <si>
    <t>59223856</t>
  </si>
  <si>
    <t>skruž pro uliční vpusť horní betonová 450x195x50mm</t>
  </si>
  <si>
    <t>-1467481838</t>
  </si>
  <si>
    <t>56</t>
  </si>
  <si>
    <t>895941331</t>
  </si>
  <si>
    <t>Osazení vpusti uliční z betonových dílců DN 450 skruž průběžná s výtokem</t>
  </si>
  <si>
    <t>342820491</t>
  </si>
  <si>
    <t>https://podminky.urs.cz/item/CS_URS_2023_01/895941331</t>
  </si>
  <si>
    <t>57</t>
  </si>
  <si>
    <t>59224492</t>
  </si>
  <si>
    <t>vpusť uliční DN 450 skruž průběžná s odtokem 200mm PVC 450/450x50mm</t>
  </si>
  <si>
    <t>888763736</t>
  </si>
  <si>
    <t>58</t>
  </si>
  <si>
    <t>899203112</t>
  </si>
  <si>
    <t>Osazení mříží litinových včetně rámů a košů na bahno pro třídu zatížení B125, C250</t>
  </si>
  <si>
    <t>-447345033</t>
  </si>
  <si>
    <t>https://podminky.urs.cz/item/CS_URS_2023_01/899203112</t>
  </si>
  <si>
    <t>59</t>
  </si>
  <si>
    <t>59223875</t>
  </si>
  <si>
    <t>koš nízký pro uliční vpusti žárově Pz plech pro rám 500/500mm</t>
  </si>
  <si>
    <t>-668377403</t>
  </si>
  <si>
    <t>60</t>
  </si>
  <si>
    <t>59224480</t>
  </si>
  <si>
    <t>mříž vtoková s rámem pro uliční vpusť 500x500, zatížení 25 tun</t>
  </si>
  <si>
    <t>-186875804</t>
  </si>
  <si>
    <t>61</t>
  </si>
  <si>
    <t>899231111</t>
  </si>
  <si>
    <t>Výšková úprava uličního vstupu nebo vpusti do 200 mm zvýšením mříže</t>
  </si>
  <si>
    <t>-1599041814</t>
  </si>
  <si>
    <t>https://podminky.urs.cz/item/CS_URS_2023_01/899231111</t>
  </si>
  <si>
    <t>Ostatní konstrukce a práce, bourání</t>
  </si>
  <si>
    <t>62</t>
  </si>
  <si>
    <t>89594118</t>
  </si>
  <si>
    <t>Demontáž vpusti kanalizační uliční z betonových dílců</t>
  </si>
  <si>
    <t>665193506</t>
  </si>
  <si>
    <t>63</t>
  </si>
  <si>
    <t>911111111</t>
  </si>
  <si>
    <t>Montáž zábradlí ocelového zabetonovaného</t>
  </si>
  <si>
    <t>-1712559104</t>
  </si>
  <si>
    <t>https://podminky.urs.cz/item/CS_URS_2023_01/911111111</t>
  </si>
  <si>
    <t xml:space="preserve">Poznámka k položce:_x000d_
1. Zábradlí je kotveno po 2 m._x000d_
2. V ceně jsou započteny i náklady na vykopání jamek pro sloupky s odhozením výkopku na hromadu nebo naložením na dopravní prostředek i náklady na betonový základ;_x000d_
</t>
  </si>
  <si>
    <t>20,0+2,6</t>
  </si>
  <si>
    <t>64</t>
  </si>
  <si>
    <t>MAT 009-001</t>
  </si>
  <si>
    <t>ocelové zábradlí trubkové rovné z trubek tř.S235JR dvoumadlové se sloupky po 2m - výšky 1100mm, vč.kotevního příslušenství a povrchové úpravy (žárové zinkování + protikoroz. ochr.nátěr)</t>
  </si>
  <si>
    <t>-1638702821</t>
  </si>
  <si>
    <t>Poznámka k položce:_x000d_
silniční, dopravně bezpečnostní zábradlí výšky 1100 mm schváleného typu, protikorozní ochrana</t>
  </si>
  <si>
    <t>22,6</t>
  </si>
  <si>
    <t>65</t>
  </si>
  <si>
    <t>914111111</t>
  </si>
  <si>
    <t>Montáž svislé dopravní značky základní velikosti do 1 m2 objímkami na sloupky nebo konzoly</t>
  </si>
  <si>
    <t>-997642660</t>
  </si>
  <si>
    <t>https://podminky.urs.cz/item/CS_URS_2023_01/914111111</t>
  </si>
  <si>
    <t>"nové" 4</t>
  </si>
  <si>
    <t>66</t>
  </si>
  <si>
    <t>40445604R</t>
  </si>
  <si>
    <t>značka dopravní svislá retroreflexní fólie tř 1 Al prolis</t>
  </si>
  <si>
    <t>-1302098262</t>
  </si>
  <si>
    <t>67</t>
  </si>
  <si>
    <t>914511112</t>
  </si>
  <si>
    <t>Montáž sloupku dopravních značek délky do 3,5 m do hliníkové patky pro sloupek D 60 mm</t>
  </si>
  <si>
    <t>394591487</t>
  </si>
  <si>
    <t>https://podminky.urs.cz/item/CS_URS_2023_01/914511112</t>
  </si>
  <si>
    <t>"přemístění" 6</t>
  </si>
  <si>
    <t>68</t>
  </si>
  <si>
    <t>40445230</t>
  </si>
  <si>
    <t>sloupek pro dopravní značku Zn D 70mm v 3,5m</t>
  </si>
  <si>
    <t>1477691611</t>
  </si>
  <si>
    <t>69</t>
  </si>
  <si>
    <t>915231112</t>
  </si>
  <si>
    <t>Vodorovné dopravní značení stříkaným plastem přechody pro chodce, šipky, symboly nápisy bílé retroreflexní</t>
  </si>
  <si>
    <t>-503908921</t>
  </si>
  <si>
    <t>https://podminky.urs.cz/item/CS_URS_2023_01/915231112</t>
  </si>
  <si>
    <t>70</t>
  </si>
  <si>
    <t>915621111</t>
  </si>
  <si>
    <t>Předznačení pro vodorovné značení stříkané barvou nebo prováděné z nátěrových hmot plošné šipky, symboly, nápisy</t>
  </si>
  <si>
    <t>112929070</t>
  </si>
  <si>
    <t>https://podminky.urs.cz/item/CS_URS_2023_01/915621111</t>
  </si>
  <si>
    <t>71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</si>
  <si>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</si>
  <si>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</si>
  <si>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1837806782</t>
  </si>
  <si>
    <t>https://podminky.urs.cz/item/CS_URS_2023_01/916231213</t>
  </si>
  <si>
    <t>72</t>
  </si>
  <si>
    <t>59217002</t>
  </si>
  <si>
    <t>obrubník betonový zahradní šedý 1000x50x200mm</t>
  </si>
  <si>
    <t>454878487</t>
  </si>
  <si>
    <t>160*1,01 'Přepočtené koeficientem množství</t>
  </si>
  <si>
    <t>73</t>
  </si>
  <si>
    <t>916241113</t>
  </si>
  <si>
    <t>Osazení obrubníku kamenného se zřízením lože, s vyplněním a zatřením spár cementovou maltou ležatého s boční opěrou z betonu prostého, do lože z betonu prostého</t>
  </si>
  <si>
    <t>786867489</t>
  </si>
  <si>
    <t>https://podminky.urs.cz/item/CS_URS_2023_01/916241113</t>
  </si>
  <si>
    <t>354,2+9,73+1,4+6,0+7,21+23,5+3,42+9,0</t>
  </si>
  <si>
    <t>74</t>
  </si>
  <si>
    <t>58380004</t>
  </si>
  <si>
    <t>obrubník kamenný žulový přímý 1000x250x200mm</t>
  </si>
  <si>
    <t>-564124663</t>
  </si>
  <si>
    <t>Poznámka k položce:_x000d_
tryskaný povrch</t>
  </si>
  <si>
    <t>354,2*1,01 'Přepočtené koeficientem množství</t>
  </si>
  <si>
    <t>75</t>
  </si>
  <si>
    <t>58380416</t>
  </si>
  <si>
    <t>obrubník kamenný žulový obloukový R 0,5-1m 200x250mm</t>
  </si>
  <si>
    <t>-1849514444</t>
  </si>
  <si>
    <t>R1</t>
  </si>
  <si>
    <t>9,73</t>
  </si>
  <si>
    <t>9,73*1,01 'Přepočtené koeficientem množství</t>
  </si>
  <si>
    <t>76</t>
  </si>
  <si>
    <t>58380426</t>
  </si>
  <si>
    <t>obrubník kamenný žulový obloukový R 1-3m 200x250mm</t>
  </si>
  <si>
    <t>-1554644931</t>
  </si>
  <si>
    <t>R2</t>
  </si>
  <si>
    <t>1,4</t>
  </si>
  <si>
    <t>R3</t>
  </si>
  <si>
    <t>6,0</t>
  </si>
  <si>
    <t>7,4*1,01 'Přepočtené koeficientem množství</t>
  </si>
  <si>
    <t>77</t>
  </si>
  <si>
    <t>58380436</t>
  </si>
  <si>
    <t>obrubník kamenný žulový obloukový R 3-5m 200x250mm</t>
  </si>
  <si>
    <t>1075647992</t>
  </si>
  <si>
    <t>R4</t>
  </si>
  <si>
    <t>7,21</t>
  </si>
  <si>
    <t>7,21*1,01 'Přepočtené koeficientem množství</t>
  </si>
  <si>
    <t>78</t>
  </si>
  <si>
    <t>58380446</t>
  </si>
  <si>
    <t>obrubník kamenný žulový obloukový R 5-10m 200x250mm</t>
  </si>
  <si>
    <t>-1720373594</t>
  </si>
  <si>
    <t>R6</t>
  </si>
  <si>
    <t>23,5</t>
  </si>
  <si>
    <t>R8</t>
  </si>
  <si>
    <t>3,42</t>
  </si>
  <si>
    <t>26,92*1,01 'Přepočtené koeficientem množství</t>
  </si>
  <si>
    <t>79</t>
  </si>
  <si>
    <t>58380456</t>
  </si>
  <si>
    <t>obrubník kamenný žulový obloukový R 10-25m 200x250mm</t>
  </si>
  <si>
    <t>835485165</t>
  </si>
  <si>
    <t>R12</t>
  </si>
  <si>
    <t>9,0</t>
  </si>
  <si>
    <t>80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</si>
  <si>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</si>
  <si>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</si>
  <si>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61934438</t>
  </si>
  <si>
    <t>https://podminky.urs.cz/item/CS_URS_2023_01/919732211</t>
  </si>
  <si>
    <t>81</t>
  </si>
  <si>
    <t>919735123</t>
  </si>
  <si>
    <t>Řezání stávajícího betonového krytu nebo podkladu hloubky přes 100 do 150 mm</t>
  </si>
  <si>
    <t>-1988507704</t>
  </si>
  <si>
    <t>https://podminky.urs.cz/item/CS_URS_2023_01/919735123</t>
  </si>
  <si>
    <t>82</t>
  </si>
  <si>
    <t>961044111</t>
  </si>
  <si>
    <t>Bourání základů z betonu prostého</t>
  </si>
  <si>
    <t>-144256784</t>
  </si>
  <si>
    <t>https://podminky.urs.cz/item/CS_URS_2023_01/961044111</t>
  </si>
  <si>
    <t>"ostatní betonové konstrukce" 15,0</t>
  </si>
  <si>
    <t>83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</si>
  <si>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</si>
  <si>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</si>
  <si>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-579301618</t>
  </si>
  <si>
    <t>https://podminky.urs.cz/item/CS_URS_2023_01/966006132</t>
  </si>
  <si>
    <t>"přemístění stávajících SDZ" 6</t>
  </si>
  <si>
    <t>84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</si>
  <si>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</si>
  <si>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</si>
  <si>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-930433170</t>
  </si>
  <si>
    <t>https://podminky.urs.cz/item/CS_URS_2023_01/979054451</t>
  </si>
  <si>
    <t>997</t>
  </si>
  <si>
    <t>Přesun sutě</t>
  </si>
  <si>
    <t>85</t>
  </si>
  <si>
    <t>997221551</t>
  </si>
  <si>
    <t>Vodorovná doprava suti bez naložení, ale se složením a s hrubým urovnáním ze sypkých materiálů, na vzdálenost do 1 km</t>
  </si>
  <si>
    <t>-343120537</t>
  </si>
  <si>
    <t>https://podminky.urs.cz/item/CS_URS_2023_01/997221551</t>
  </si>
  <si>
    <t>"podkladní vrstvy z DK" 1292,72</t>
  </si>
  <si>
    <t>86</t>
  </si>
  <si>
    <t>997221559</t>
  </si>
  <si>
    <t>Vodorovná doprava suti bez naložení, ale se složením a s hrubým urovnáním Příplatek k ceně za každý další i započatý 1 km přes 1 km</t>
  </si>
  <si>
    <t>1754500927</t>
  </si>
  <si>
    <t>https://podminky.urs.cz/item/CS_URS_2023_01/997221559</t>
  </si>
  <si>
    <t>1292,72*14 'Přepočtené koeficientem množství</t>
  </si>
  <si>
    <t>87</t>
  </si>
  <si>
    <t>997221561</t>
  </si>
  <si>
    <t>Vodorovná doprava suti bez naložení, ale se složením a s hrubým urovnáním z kusových materiálů, na vzdálenost do 1 km</t>
  </si>
  <si>
    <t>-1736098340</t>
  </si>
  <si>
    <t>https://podminky.urs.cz/item/CS_URS_2023_01/997221561</t>
  </si>
  <si>
    <t>vybour. asfalt na skládku</t>
  </si>
  <si>
    <t>768,924</t>
  </si>
  <si>
    <t>dlažba na skládku</t>
  </si>
  <si>
    <t>1305,608</t>
  </si>
  <si>
    <t>beton na recyklační místo</t>
  </si>
  <si>
    <t>477,668</t>
  </si>
  <si>
    <t>88</t>
  </si>
  <si>
    <t>997221569</t>
  </si>
  <si>
    <t>-568186474</t>
  </si>
  <si>
    <t>https://podminky.urs.cz/item/CS_URS_2023_01/997221569</t>
  </si>
  <si>
    <t>768,924*7</t>
  </si>
  <si>
    <t>1305,608*7</t>
  </si>
  <si>
    <t>477,668*14</t>
  </si>
  <si>
    <t>89</t>
  </si>
  <si>
    <t>997221571</t>
  </si>
  <si>
    <t>Vodorovná doprava vybouraných hmot bez naložení, ale se složením a s hrubým urovnáním na vzdálenost do 1 km</t>
  </si>
  <si>
    <t>-1414435073</t>
  </si>
  <si>
    <t>https://podminky.urs.cz/item/CS_URS_2023_01/997221571</t>
  </si>
  <si>
    <t>"kamenné obrubníky" 112,52</t>
  </si>
  <si>
    <t>90</t>
  </si>
  <si>
    <t>997221579</t>
  </si>
  <si>
    <t>Vodorovná doprava vybouraných hmot bez naložení, ale se složením a s hrubým urovnáním na vzdálenost Příplatek k ceně za každý další i započatý 1 km přes 1 km</t>
  </si>
  <si>
    <t>-553026313</t>
  </si>
  <si>
    <t>https://podminky.urs.cz/item/CS_URS_2023_01/997221579</t>
  </si>
  <si>
    <t>112,52*7 'Přepočtené koeficientem množství</t>
  </si>
  <si>
    <t>91</t>
  </si>
  <si>
    <t>997221612</t>
  </si>
  <si>
    <t>Nakládání na dopravní prostředky pro vodorovnou dopravu vybouraných hmot</t>
  </si>
  <si>
    <t>-802720075</t>
  </si>
  <si>
    <t>https://podminky.urs.cz/item/CS_URS_2023_01/997221612</t>
  </si>
  <si>
    <t>"vpusti" 3,918</t>
  </si>
  <si>
    <t>92</t>
  </si>
  <si>
    <t>997221645</t>
  </si>
  <si>
    <t>Poplatek za uložení stavebního odpadu na skládce (skládkovné) asfaltového bez obsahu dehtu zatříděného do Katalogu odpadů pod kódem 17 03 02</t>
  </si>
  <si>
    <t>1726476262</t>
  </si>
  <si>
    <t>https://podminky.urs.cz/item/CS_URS_2023_01/997221645</t>
  </si>
  <si>
    <t>Poznámka k položce:_x000d_
Kvalitativní třída ZAS 4</t>
  </si>
  <si>
    <t>93</t>
  </si>
  <si>
    <t>997221655</t>
  </si>
  <si>
    <t>Poplatek za uložení stavebního odpadu na skládce (skládkovné) zeminy a kamení zatříděného do Katalogu odpadů pod kódem 17 05 04</t>
  </si>
  <si>
    <t>-438852265</t>
  </si>
  <si>
    <t>https://podminky.urs.cz/item/CS_URS_2023_01/997221655</t>
  </si>
  <si>
    <t>"žulová dlažba" 1305,608</t>
  </si>
  <si>
    <t>94</t>
  </si>
  <si>
    <t>997221861</t>
  </si>
  <si>
    <t>Poplatek za uložení stavebního odpadu na recyklační skládce (skládkovné) z prostého betonu zatříděného do Katalogu odpadů pod kódem 17 01 01</t>
  </si>
  <si>
    <t>1009995191</t>
  </si>
  <si>
    <t>https://podminky.urs.cz/item/CS_URS_2023_01/997221861</t>
  </si>
  <si>
    <t>95</t>
  </si>
  <si>
    <t>997221873</t>
  </si>
  <si>
    <t>1279503505</t>
  </si>
  <si>
    <t>https://podminky.urs.cz/item/CS_URS_2023_01/997221873</t>
  </si>
  <si>
    <t>998</t>
  </si>
  <si>
    <t>Přesun hmot</t>
  </si>
  <si>
    <t>96</t>
  </si>
  <si>
    <t>998225111</t>
  </si>
  <si>
    <t>Přesun hmot pro komunikace s krytem z kameniva, monolitickým betonovým nebo živičným dopravní vzdálenost do 200 m jakékoliv délky objektu</t>
  </si>
  <si>
    <t>-392693425</t>
  </si>
  <si>
    <t>https://podminky.urs.cz/item/CS_URS_2023_01/998225111</t>
  </si>
  <si>
    <t>PSV</t>
  </si>
  <si>
    <t>Práce a dodávky PSV</t>
  </si>
  <si>
    <t>711</t>
  </si>
  <si>
    <t>Izolace proti vodě, vlhkosti a plynům</t>
  </si>
  <si>
    <t>97</t>
  </si>
  <si>
    <t>711161253</t>
  </si>
  <si>
    <t>Izolace proti zemní vlhkosti a beztlakové vodě nopovými fóliemi na ploše svislé S vrstva drenážní a ochranná asfaltových stěrkových hydroizolací čtyřvrstvá výška nopku 9,0 mm</t>
  </si>
  <si>
    <t>629655328</t>
  </si>
  <si>
    <t>https://podminky.urs.cz/item/CS_URS_2023_01/711161253</t>
  </si>
  <si>
    <t>zídka</t>
  </si>
  <si>
    <t>3,2*1,0*2</t>
  </si>
  <si>
    <t>Práce a dodávky M</t>
  </si>
  <si>
    <t>98</t>
  </si>
  <si>
    <t>460520164</t>
  </si>
  <si>
    <t>Montáž trubek ochranných uložených volně do rýhy plastových tuhých, vnitřního průměru přes 90 do 110 mm</t>
  </si>
  <si>
    <t>-751186870</t>
  </si>
  <si>
    <t>https://podminky.urs.cz/item/CS_URS_2023_01/460520164</t>
  </si>
  <si>
    <t>99</t>
  </si>
  <si>
    <t>1253369</t>
  </si>
  <si>
    <t>CHRAN. DEL. KOPOHALF 06110/2 FA CERNA</t>
  </si>
  <si>
    <t>256</t>
  </si>
  <si>
    <t>-2066205781</t>
  </si>
  <si>
    <t>100</t>
  </si>
  <si>
    <t>460451253</t>
  </si>
  <si>
    <t>Zásyp kabelových rýh strojně s přemístěním sypaniny ze vzdálenosti do 10 m, s uložením výkopku ve vrstvách včetně zhutnění a urovnání povrchu šířky 50 cm hloubky 50 cm z horniny třídy těžitelnosti II skupiny 4</t>
  </si>
  <si>
    <t>-2064131037</t>
  </si>
  <si>
    <t>https://podminky.urs.cz/item/CS_URS_2023_01/460451253</t>
  </si>
  <si>
    <t>101</t>
  </si>
  <si>
    <t>583373020</t>
  </si>
  <si>
    <t>štěrkopísek frakce 0/16</t>
  </si>
  <si>
    <t>-625925651</t>
  </si>
  <si>
    <t>15*1,8 'Přepočtené koeficientem množství</t>
  </si>
  <si>
    <t>2 - Vedlejší a ostatní náklady</t>
  </si>
  <si>
    <t>VRN - Vedlejší rozpočtové náklady</t>
  </si>
  <si>
    <t>VRN</t>
  </si>
  <si>
    <t>Vedlejší rozpočtové náklady</t>
  </si>
  <si>
    <t>01000100</t>
  </si>
  <si>
    <t>Geodetické zaměření stavby</t>
  </si>
  <si>
    <t>kpl</t>
  </si>
  <si>
    <t>1024</t>
  </si>
  <si>
    <t>1944430619</t>
  </si>
  <si>
    <t>230290003</t>
  </si>
  <si>
    <t>Geodetický plán</t>
  </si>
  <si>
    <t>1170605702</t>
  </si>
  <si>
    <t>012303000</t>
  </si>
  <si>
    <t>Průzkumné, geodetické a projektové práce - Zaměření skutečného stavu</t>
  </si>
  <si>
    <t>-1312204852</t>
  </si>
  <si>
    <t>013244000</t>
  </si>
  <si>
    <t>Realizační dokumentace stavby</t>
  </si>
  <si>
    <t>-1772472926</t>
  </si>
  <si>
    <t>013254000</t>
  </si>
  <si>
    <t>Dokumentace stavby (výkresová a textová) skutečného provedení stavby</t>
  </si>
  <si>
    <t>-1689494757</t>
  </si>
  <si>
    <t>030001000</t>
  </si>
  <si>
    <t>Zařízení staveniště</t>
  </si>
  <si>
    <t>-111045761</t>
  </si>
  <si>
    <t>Poznámka k položce:_x000d_
Náklady na provoz a údržbu vybavení staveniště</t>
  </si>
  <si>
    <t>034403000</t>
  </si>
  <si>
    <t>Dopravně inženýrská opatření</t>
  </si>
  <si>
    <t>733792015</t>
  </si>
  <si>
    <t>043134000</t>
  </si>
  <si>
    <t>Inženýrská činnost zkoušky a ostatní měření zkoušky zátěžové</t>
  </si>
  <si>
    <t>516601798</t>
  </si>
  <si>
    <t>022002000</t>
  </si>
  <si>
    <t>Přeložení IS</t>
  </si>
  <si>
    <t>-108005618</t>
  </si>
  <si>
    <t>041403000</t>
  </si>
  <si>
    <t>Koordinátor BOZP na staveništi - plnění podmínek plánu BOZP</t>
  </si>
  <si>
    <t>-260938338</t>
  </si>
  <si>
    <t>094104000</t>
  </si>
  <si>
    <t>Náklady na opatření BOZP</t>
  </si>
  <si>
    <t>1691205785</t>
  </si>
  <si>
    <t>Poznámka k položce:_x000d_
bezp. Cedulky, zábrany, pracovní lávky, dočasné konstrukce pro zajištění přístupu do objektů</t>
  </si>
  <si>
    <t>041203000</t>
  </si>
  <si>
    <t>Geotechnický dozor stavby</t>
  </si>
  <si>
    <t>-1306591184</t>
  </si>
  <si>
    <t>013284000</t>
  </si>
  <si>
    <t>Videozáznam a pasportizace</t>
  </si>
  <si>
    <t>-2112900907</t>
  </si>
  <si>
    <t>045002000</t>
  </si>
  <si>
    <t>Kompletační a koordinační činnost</t>
  </si>
  <si>
    <t>1477534055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</si>
</sst>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5113" TargetMode="External" /><Relationship Id="rId2" Type="http://schemas.openxmlformats.org/officeDocument/2006/relationships/hyperlink" Target="https://podminky.urs.cz/item/CS_URS_2023_01/113106144" TargetMode="External" /><Relationship Id="rId3" Type="http://schemas.openxmlformats.org/officeDocument/2006/relationships/hyperlink" Target="https://podminky.urs.cz/item/CS_URS_2023_01/113107223" TargetMode="External" /><Relationship Id="rId4" Type="http://schemas.openxmlformats.org/officeDocument/2006/relationships/hyperlink" Target="https://podminky.urs.cz/item/CS_URS_2023_01/113107232" TargetMode="External" /><Relationship Id="rId5" Type="http://schemas.openxmlformats.org/officeDocument/2006/relationships/hyperlink" Target="https://podminky.urs.cz/item/CS_URS_2023_01/113107241" TargetMode="External" /><Relationship Id="rId6" Type="http://schemas.openxmlformats.org/officeDocument/2006/relationships/hyperlink" Target="https://podminky.urs.cz/item/CS_URS_2023_01/113107243" TargetMode="External" /><Relationship Id="rId7" Type="http://schemas.openxmlformats.org/officeDocument/2006/relationships/hyperlink" Target="https://podminky.urs.cz/item/CS_URS_2023_01/113201112" TargetMode="External" /><Relationship Id="rId8" Type="http://schemas.openxmlformats.org/officeDocument/2006/relationships/hyperlink" Target="https://podminky.urs.cz/item/CS_URS_2023_01/121151103" TargetMode="External" /><Relationship Id="rId9" Type="http://schemas.openxmlformats.org/officeDocument/2006/relationships/hyperlink" Target="https://podminky.urs.cz/item/CS_URS_2023_01/122351104" TargetMode="External" /><Relationship Id="rId10" Type="http://schemas.openxmlformats.org/officeDocument/2006/relationships/hyperlink" Target="https://podminky.urs.cz/item/CS_URS_2023_01/122351106" TargetMode="External" /><Relationship Id="rId11" Type="http://schemas.openxmlformats.org/officeDocument/2006/relationships/hyperlink" Target="https://podminky.urs.cz/item/CS_URS_2023_01/132351253" TargetMode="External" /><Relationship Id="rId12" Type="http://schemas.openxmlformats.org/officeDocument/2006/relationships/hyperlink" Target="https://podminky.urs.cz/item/CS_URS_2023_01/132354102" TargetMode="External" /><Relationship Id="rId13" Type="http://schemas.openxmlformats.org/officeDocument/2006/relationships/hyperlink" Target="https://podminky.urs.cz/item/CS_URS_2023_01/151101101" TargetMode="External" /><Relationship Id="rId14" Type="http://schemas.openxmlformats.org/officeDocument/2006/relationships/hyperlink" Target="https://podminky.urs.cz/item/CS_URS_2023_01/151101111" TargetMode="External" /><Relationship Id="rId15" Type="http://schemas.openxmlformats.org/officeDocument/2006/relationships/hyperlink" Target="https://podminky.urs.cz/item/CS_URS_2023_01/162751137" TargetMode="External" /><Relationship Id="rId16" Type="http://schemas.openxmlformats.org/officeDocument/2006/relationships/hyperlink" Target="https://podminky.urs.cz/item/CS_URS_2023_01/162751139" TargetMode="External" /><Relationship Id="rId17" Type="http://schemas.openxmlformats.org/officeDocument/2006/relationships/hyperlink" Target="https://podminky.urs.cz/item/CS_URS_2023_01/171151103" TargetMode="External" /><Relationship Id="rId18" Type="http://schemas.openxmlformats.org/officeDocument/2006/relationships/hyperlink" Target="https://podminky.urs.cz/item/CS_URS_2023_01/171201231" TargetMode="External" /><Relationship Id="rId19" Type="http://schemas.openxmlformats.org/officeDocument/2006/relationships/hyperlink" Target="https://podminky.urs.cz/item/CS_URS_2023_01/174151101" TargetMode="External" /><Relationship Id="rId20" Type="http://schemas.openxmlformats.org/officeDocument/2006/relationships/hyperlink" Target="https://podminky.urs.cz/item/CS_URS_2023_01/175111209" TargetMode="External" /><Relationship Id="rId21" Type="http://schemas.openxmlformats.org/officeDocument/2006/relationships/hyperlink" Target="https://podminky.urs.cz/item/CS_URS_2023_01/175151101" TargetMode="External" /><Relationship Id="rId22" Type="http://schemas.openxmlformats.org/officeDocument/2006/relationships/hyperlink" Target="https://podminky.urs.cz/item/CS_URS_2023_01/181351003" TargetMode="External" /><Relationship Id="rId23" Type="http://schemas.openxmlformats.org/officeDocument/2006/relationships/hyperlink" Target="https://podminky.urs.cz/item/CS_URS_2023_01/181411131" TargetMode="External" /><Relationship Id="rId24" Type="http://schemas.openxmlformats.org/officeDocument/2006/relationships/hyperlink" Target="https://podminky.urs.cz/item/CS_URS_2023_01/181951114" TargetMode="External" /><Relationship Id="rId25" Type="http://schemas.openxmlformats.org/officeDocument/2006/relationships/hyperlink" Target="https://podminky.urs.cz/item/CS_URS_2023_01/182251101" TargetMode="External" /><Relationship Id="rId26" Type="http://schemas.openxmlformats.org/officeDocument/2006/relationships/hyperlink" Target="https://podminky.urs.cz/item/CS_URS_2023_01/212752401" TargetMode="External" /><Relationship Id="rId27" Type="http://schemas.openxmlformats.org/officeDocument/2006/relationships/hyperlink" Target="https://podminky.urs.cz/item/CS_URS_2023_01/274311511" TargetMode="External" /><Relationship Id="rId28" Type="http://schemas.openxmlformats.org/officeDocument/2006/relationships/hyperlink" Target="https://podminky.urs.cz/item/CS_URS_2023_01/274321411" TargetMode="External" /><Relationship Id="rId29" Type="http://schemas.openxmlformats.org/officeDocument/2006/relationships/hyperlink" Target="https://podminky.urs.cz/item/CS_URS_2023_01/274361321" TargetMode="External" /><Relationship Id="rId30" Type="http://schemas.openxmlformats.org/officeDocument/2006/relationships/hyperlink" Target="https://podminky.urs.cz/item/CS_URS_2023_01/311113214" TargetMode="External" /><Relationship Id="rId31" Type="http://schemas.openxmlformats.org/officeDocument/2006/relationships/hyperlink" Target="https://podminky.urs.cz/item/CS_URS_2023_01/312361321" TargetMode="External" /><Relationship Id="rId32" Type="http://schemas.openxmlformats.org/officeDocument/2006/relationships/hyperlink" Target="https://podminky.urs.cz/item/CS_URS_2023_01/348272615" TargetMode="External" /><Relationship Id="rId33" Type="http://schemas.openxmlformats.org/officeDocument/2006/relationships/hyperlink" Target="https://podminky.urs.cz/item/CS_URS_2023_01/451573111" TargetMode="External" /><Relationship Id="rId34" Type="http://schemas.openxmlformats.org/officeDocument/2006/relationships/hyperlink" Target="https://podminky.urs.cz/item/CS_URS_2023_01/564851111" TargetMode="External" /><Relationship Id="rId35" Type="http://schemas.openxmlformats.org/officeDocument/2006/relationships/hyperlink" Target="https://podminky.urs.cz/item/CS_URS_2023_01/564861111" TargetMode="External" /><Relationship Id="rId36" Type="http://schemas.openxmlformats.org/officeDocument/2006/relationships/hyperlink" Target="https://podminky.urs.cz/item/CS_URS_2023_01/564871111" TargetMode="External" /><Relationship Id="rId37" Type="http://schemas.openxmlformats.org/officeDocument/2006/relationships/hyperlink" Target="https://podminky.urs.cz/item/CS_URS_2023_01/565135121" TargetMode="External" /><Relationship Id="rId38" Type="http://schemas.openxmlformats.org/officeDocument/2006/relationships/hyperlink" Target="https://podminky.urs.cz/item/CS_URS_2023_01/573231106" TargetMode="External" /><Relationship Id="rId39" Type="http://schemas.openxmlformats.org/officeDocument/2006/relationships/hyperlink" Target="https://podminky.urs.cz/item/CS_URS_2023_01/577134141" TargetMode="External" /><Relationship Id="rId40" Type="http://schemas.openxmlformats.org/officeDocument/2006/relationships/hyperlink" Target="https://podminky.urs.cz/item/CS_URS_2023_01/577155142" TargetMode="External" /><Relationship Id="rId41" Type="http://schemas.openxmlformats.org/officeDocument/2006/relationships/hyperlink" Target="https://podminky.urs.cz/item/CS_URS_2023_01/596211113" TargetMode="External" /><Relationship Id="rId42" Type="http://schemas.openxmlformats.org/officeDocument/2006/relationships/hyperlink" Target="https://podminky.urs.cz/item/CS_URS_2023_01/596211211" TargetMode="External" /><Relationship Id="rId43" Type="http://schemas.openxmlformats.org/officeDocument/2006/relationships/hyperlink" Target="https://podminky.urs.cz/item/CS_URS_2023_01/596212212" TargetMode="External" /><Relationship Id="rId44" Type="http://schemas.openxmlformats.org/officeDocument/2006/relationships/hyperlink" Target="https://podminky.urs.cz/item/CS_URS_2023_01/831263195" TargetMode="External" /><Relationship Id="rId45" Type="http://schemas.openxmlformats.org/officeDocument/2006/relationships/hyperlink" Target="https://podminky.urs.cz/item/CS_URS_2023_01/871355221" TargetMode="External" /><Relationship Id="rId46" Type="http://schemas.openxmlformats.org/officeDocument/2006/relationships/hyperlink" Target="https://podminky.urs.cz/item/CS_URS_2023_01/895941302" TargetMode="External" /><Relationship Id="rId47" Type="http://schemas.openxmlformats.org/officeDocument/2006/relationships/hyperlink" Target="https://podminky.urs.cz/item/CS_URS_2023_01/895941312" TargetMode="External" /><Relationship Id="rId48" Type="http://schemas.openxmlformats.org/officeDocument/2006/relationships/hyperlink" Target="https://podminky.urs.cz/item/CS_URS_2023_01/895941331" TargetMode="External" /><Relationship Id="rId49" Type="http://schemas.openxmlformats.org/officeDocument/2006/relationships/hyperlink" Target="https://podminky.urs.cz/item/CS_URS_2023_01/899203112" TargetMode="External" /><Relationship Id="rId50" Type="http://schemas.openxmlformats.org/officeDocument/2006/relationships/hyperlink" Target="https://podminky.urs.cz/item/CS_URS_2023_01/899231111" TargetMode="External" /><Relationship Id="rId51" Type="http://schemas.openxmlformats.org/officeDocument/2006/relationships/hyperlink" Target="https://podminky.urs.cz/item/CS_URS_2023_01/911111111" TargetMode="External" /><Relationship Id="rId52" Type="http://schemas.openxmlformats.org/officeDocument/2006/relationships/hyperlink" Target="https://podminky.urs.cz/item/CS_URS_2023_01/914111111" TargetMode="External" /><Relationship Id="rId53" Type="http://schemas.openxmlformats.org/officeDocument/2006/relationships/hyperlink" Target="https://podminky.urs.cz/item/CS_URS_2023_01/914511112" TargetMode="External" /><Relationship Id="rId54" Type="http://schemas.openxmlformats.org/officeDocument/2006/relationships/hyperlink" Target="https://podminky.urs.cz/item/CS_URS_2023_01/915231112" TargetMode="External" /><Relationship Id="rId55" Type="http://schemas.openxmlformats.org/officeDocument/2006/relationships/hyperlink" Target="https://podminky.urs.cz/item/CS_URS_2023_01/915621111" TargetMode="External" /><Relationship Id="rId56" Type="http://schemas.openxmlformats.org/officeDocument/2006/relationships/hyperlink" Target="https://podminky.urs.cz/item/CS_URS_2023_01/916231213" TargetMode="External" /><Relationship Id="rId57" Type="http://schemas.openxmlformats.org/officeDocument/2006/relationships/hyperlink" Target="https://podminky.urs.cz/item/CS_URS_2023_01/916241113" TargetMode="External" /><Relationship Id="rId58" Type="http://schemas.openxmlformats.org/officeDocument/2006/relationships/hyperlink" Target="https://podminky.urs.cz/item/CS_URS_2023_01/919732211" TargetMode="External" /><Relationship Id="rId59" Type="http://schemas.openxmlformats.org/officeDocument/2006/relationships/hyperlink" Target="https://podminky.urs.cz/item/CS_URS_2023_01/919735123" TargetMode="External" /><Relationship Id="rId60" Type="http://schemas.openxmlformats.org/officeDocument/2006/relationships/hyperlink" Target="https://podminky.urs.cz/item/CS_URS_2023_01/961044111" TargetMode="External" /><Relationship Id="rId61" Type="http://schemas.openxmlformats.org/officeDocument/2006/relationships/hyperlink" Target="https://podminky.urs.cz/item/CS_URS_2023_01/966006132" TargetMode="External" /><Relationship Id="rId62" Type="http://schemas.openxmlformats.org/officeDocument/2006/relationships/hyperlink" Target="https://podminky.urs.cz/item/CS_URS_2023_01/979054451" TargetMode="External" /><Relationship Id="rId63" Type="http://schemas.openxmlformats.org/officeDocument/2006/relationships/hyperlink" Target="https://podminky.urs.cz/item/CS_URS_2023_01/997221551" TargetMode="External" /><Relationship Id="rId64" Type="http://schemas.openxmlformats.org/officeDocument/2006/relationships/hyperlink" Target="https://podminky.urs.cz/item/CS_URS_2023_01/997221559" TargetMode="External" /><Relationship Id="rId65" Type="http://schemas.openxmlformats.org/officeDocument/2006/relationships/hyperlink" Target="https://podminky.urs.cz/item/CS_URS_2023_01/997221561" TargetMode="External" /><Relationship Id="rId66" Type="http://schemas.openxmlformats.org/officeDocument/2006/relationships/hyperlink" Target="https://podminky.urs.cz/item/CS_URS_2023_01/997221569" TargetMode="External" /><Relationship Id="rId67" Type="http://schemas.openxmlformats.org/officeDocument/2006/relationships/hyperlink" Target="https://podminky.urs.cz/item/CS_URS_2023_01/997221571" TargetMode="External" /><Relationship Id="rId68" Type="http://schemas.openxmlformats.org/officeDocument/2006/relationships/hyperlink" Target="https://podminky.urs.cz/item/CS_URS_2023_01/997221579" TargetMode="External" /><Relationship Id="rId69" Type="http://schemas.openxmlformats.org/officeDocument/2006/relationships/hyperlink" Target="https://podminky.urs.cz/item/CS_URS_2023_01/997221612" TargetMode="External" /><Relationship Id="rId70" Type="http://schemas.openxmlformats.org/officeDocument/2006/relationships/hyperlink" Target="https://podminky.urs.cz/item/CS_URS_2023_01/997221645" TargetMode="External" /><Relationship Id="rId71" Type="http://schemas.openxmlformats.org/officeDocument/2006/relationships/hyperlink" Target="https://podminky.urs.cz/item/CS_URS_2023_01/997221655" TargetMode="External" /><Relationship Id="rId72" Type="http://schemas.openxmlformats.org/officeDocument/2006/relationships/hyperlink" Target="https://podminky.urs.cz/item/CS_URS_2023_01/997221861" TargetMode="External" /><Relationship Id="rId73" Type="http://schemas.openxmlformats.org/officeDocument/2006/relationships/hyperlink" Target="https://podminky.urs.cz/item/CS_URS_2023_01/997221873" TargetMode="External" /><Relationship Id="rId74" Type="http://schemas.openxmlformats.org/officeDocument/2006/relationships/hyperlink" Target="https://podminky.urs.cz/item/CS_URS_2023_01/998225111" TargetMode="External" /><Relationship Id="rId75" Type="http://schemas.openxmlformats.org/officeDocument/2006/relationships/hyperlink" Target="https://podminky.urs.cz/item/CS_URS_2023_01/711161253" TargetMode="External" /><Relationship Id="rId76" Type="http://schemas.openxmlformats.org/officeDocument/2006/relationships/hyperlink" Target="https://podminky.urs.cz/item/CS_URS_2023_01/460520164" TargetMode="External" /><Relationship Id="rId77" Type="http://schemas.openxmlformats.org/officeDocument/2006/relationships/hyperlink" Target="https://podminky.urs.cz/item/CS_URS_2023_01/460451253" TargetMode="External" /><Relationship Id="rId7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19-2018_R6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DOPRAVNÍ ÚPRAVY V UL. LUČNÍ A STARÁ DUCHCOVSKÁ TEPLICE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Teplice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2. 2. 2023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Teplice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DIPK Ing. Michal Urbanský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'1 - Dopravní úpravy'!J30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'1 - Dopravní úpravy'!P92</f>
        <v>0</v>
      </c>
      <c r="AV55" s="120">
        <f>'1 - Dopravní úpravy'!J33</f>
        <v>0</v>
      </c>
      <c r="AW55" s="120">
        <f>'1 - Dopravní úpravy'!J34</f>
        <v>0</v>
      </c>
      <c r="AX55" s="120">
        <f>'1 - Dopravní úpravy'!J35</f>
        <v>0</v>
      </c>
      <c r="AY55" s="120">
        <f>'1 - Dopravní úpravy'!J36</f>
        <v>0</v>
      </c>
      <c r="AZ55" s="120">
        <f>'1 - Dopravní úpravy'!F33</f>
        <v>0</v>
      </c>
      <c r="BA55" s="120">
        <f>'1 - Dopravní úpravy'!F34</f>
        <v>0</v>
      </c>
      <c r="BB55" s="120">
        <f>'1 - Dopravní úpravy'!F35</f>
        <v>0</v>
      </c>
      <c r="BC55" s="120">
        <f>'1 - Dopravní úpravy'!F36</f>
        <v>0</v>
      </c>
      <c r="BD55" s="122">
        <f>'1 - Dopravní úpravy'!F37</f>
        <v>0</v>
      </c>
      <c r="BE55" s="7"/>
      <c r="BT55" s="123" t="s">
        <v>77</v>
      </c>
      <c r="BV55" s="123" t="s">
        <v>74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16.5" customHeight="1">
      <c r="A56" s="111" t="s">
        <v>76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'2 - Vedlejší a ostatní ná...'!J30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24">
        <v>0</v>
      </c>
      <c r="AT56" s="125">
        <f>ROUND(SUM(AV56:AW56),2)</f>
        <v>0</v>
      </c>
      <c r="AU56" s="126">
        <f>'2 - Vedlejší a ostatní ná...'!P80</f>
        <v>0</v>
      </c>
      <c r="AV56" s="125">
        <f>'2 - Vedlejší a ostatní ná...'!J33</f>
        <v>0</v>
      </c>
      <c r="AW56" s="125">
        <f>'2 - Vedlejší a ostatní ná...'!J34</f>
        <v>0</v>
      </c>
      <c r="AX56" s="125">
        <f>'2 - Vedlejší a ostatní ná...'!J35</f>
        <v>0</v>
      </c>
      <c r="AY56" s="125">
        <f>'2 - Vedlejší a ostatní ná...'!J36</f>
        <v>0</v>
      </c>
      <c r="AZ56" s="125">
        <f>'2 - Vedlejší a ostatní ná...'!F33</f>
        <v>0</v>
      </c>
      <c r="BA56" s="125">
        <f>'2 - Vedlejší a ostatní ná...'!F34</f>
        <v>0</v>
      </c>
      <c r="BB56" s="125">
        <f>'2 - Vedlejší a ostatní ná...'!F35</f>
        <v>0</v>
      </c>
      <c r="BC56" s="125">
        <f>'2 - Vedlejší a ostatní ná...'!F36</f>
        <v>0</v>
      </c>
      <c r="BD56" s="127">
        <f>'2 - Vedlejší a ostatní ná...'!F37</f>
        <v>0</v>
      </c>
      <c r="BE56" s="7"/>
      <c r="BT56" s="123" t="s">
        <v>77</v>
      </c>
      <c r="BV56" s="123" t="s">
        <v>74</v>
      </c>
      <c r="BW56" s="123" t="s">
        <v>83</v>
      </c>
      <c r="BX56" s="123" t="s">
        <v>5</v>
      </c>
      <c r="CL56" s="123" t="s">
        <v>19</v>
      </c>
      <c r="CM56" s="123" t="s">
        <v>81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iXv4miI8jikpLPedL8rwQz1/X3JE8/oU8Iy8em1T3Iav97OnaQLeIiOiDI0Gqk3s+oe3/htqI1Bv9VtGeqdmvA==" hashValue="TxA0gkmSibI64Z/8vfhUOmOpSbVO79gkJIfmX1R0GLqJWHvvrubBBiHK1WiIyGfxWz1fWHuse5QjPzlHRqmbq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Dopravní úpravy'!C2" display="/"/>
    <hyperlink ref="A56" location="'2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DOPRAVNÍ ÚPRAVY V UL. LUČNÍ A STARÁ DUCHCOVSKÁ TEPLICE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86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ROUND((SUM(BE92:BE394)),  2)</f>
        <v>0</v>
      </c>
      <c r="G33" s="38"/>
      <c r="H33" s="38"/>
      <c r="I33" s="148">
        <v>0.20999999999999999</v>
      </c>
      <c r="J33" s="147">
        <f>ROUND(((SUM(BE92:BE394))*I33),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ROUND((SUM(BF92:BF394)),  2)</f>
        <v>0</v>
      </c>
      <c r="G34" s="38"/>
      <c r="H34" s="38"/>
      <c r="I34" s="148">
        <v>0.14999999999999999</v>
      </c>
      <c r="J34" s="147">
        <f>ROUND(((SUM(BF92:BF394))*I34),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ROUND((SUM(BG92:BG394)),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ROUND((SUM(BH92:BH394)),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ROUND((SUM(BI92:BI394)),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DOPRAVNÍ ÚPRAVY V UL. LUČNÍ A STARÁ DUCHCOVSKÁ TEPLICE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1 - Dopravní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Teplice</v>
      </c>
      <c r="G52" s="40"/>
      <c r="H52" s="40"/>
      <c r="I52" s="32" t="s">
        <v>23</v>
      </c>
      <c r="J52" s="72" t="str">
        <f>IF(J12="","",J12)</f>
        <v>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DIPK Ing. Michal Urbanský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s="9" customFormat="1" ht="24.96" customHeight="1">
      <c r="A60" s="9"/>
      <c r="B60" s="165"/>
      <c r="C60" s="166"/>
      <c r="D60" s="167" t="s">
        <v>91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92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93</v>
      </c>
      <c r="E62" s="174"/>
      <c r="F62" s="174"/>
      <c r="G62" s="174"/>
      <c r="H62" s="174"/>
      <c r="I62" s="174"/>
      <c r="J62" s="175">
        <f>J168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94</v>
      </c>
      <c r="E63" s="174"/>
      <c r="F63" s="174"/>
      <c r="G63" s="174"/>
      <c r="H63" s="174"/>
      <c r="I63" s="174"/>
      <c r="J63" s="175">
        <f>J181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95</v>
      </c>
      <c r="E64" s="174"/>
      <c r="F64" s="174"/>
      <c r="G64" s="174"/>
      <c r="H64" s="174"/>
      <c r="I64" s="174"/>
      <c r="J64" s="175">
        <f>J189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96</v>
      </c>
      <c r="E65" s="174"/>
      <c r="F65" s="174"/>
      <c r="G65" s="174"/>
      <c r="H65" s="174"/>
      <c r="I65" s="174"/>
      <c r="J65" s="175">
        <f>J193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97</v>
      </c>
      <c r="E66" s="174"/>
      <c r="F66" s="174"/>
      <c r="G66" s="174"/>
      <c r="H66" s="174"/>
      <c r="I66" s="174"/>
      <c r="J66" s="175">
        <f>J238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98</v>
      </c>
      <c r="E67" s="174"/>
      <c r="F67" s="174"/>
      <c r="G67" s="174"/>
      <c r="H67" s="174"/>
      <c r="I67" s="174"/>
      <c r="J67" s="175">
        <f>J258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99</v>
      </c>
      <c r="E68" s="174"/>
      <c r="F68" s="174"/>
      <c r="G68" s="174"/>
      <c r="H68" s="174"/>
      <c r="I68" s="174"/>
      <c r="J68" s="175">
        <f>J329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100</v>
      </c>
      <c r="E69" s="174"/>
      <c r="F69" s="174"/>
      <c r="G69" s="174"/>
      <c r="H69" s="174"/>
      <c r="I69" s="174"/>
      <c r="J69" s="175">
        <f>J378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5"/>
      <c r="C70" s="166"/>
      <c r="D70" s="167" t="s">
        <v>101</v>
      </c>
      <c r="E70" s="168"/>
      <c r="F70" s="168"/>
      <c r="G70" s="168"/>
      <c r="H70" s="168"/>
      <c r="I70" s="168"/>
      <c r="J70" s="169">
        <f>J381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1"/>
      <c r="C71" s="172"/>
      <c r="D71" s="173" t="s">
        <v>102</v>
      </c>
      <c r="E71" s="174"/>
      <c r="F71" s="174"/>
      <c r="G71" s="174"/>
      <c r="H71" s="174"/>
      <c r="I71" s="174"/>
      <c r="J71" s="175">
        <f>J382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5"/>
      <c r="C72" s="166"/>
      <c r="D72" s="167" t="s">
        <v>103</v>
      </c>
      <c r="E72" s="168"/>
      <c r="F72" s="168"/>
      <c r="G72" s="168"/>
      <c r="H72" s="168"/>
      <c r="I72" s="168"/>
      <c r="J72" s="169">
        <f>J387</f>
        <v>0</v>
      </c>
      <c r="K72" s="166"/>
      <c r="L72" s="17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104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DOPRAVNÍ ÚPRAVY V UL. LUČNÍ A STARÁ DUCHCOVSKÁ TEPLICE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85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1 - Dopravní úpravy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Teplice</v>
      </c>
      <c r="G86" s="40"/>
      <c r="H86" s="40"/>
      <c r="I86" s="32" t="s">
        <v>23</v>
      </c>
      <c r="J86" s="72" t="str">
        <f>IF(J12="","",J12)</f>
        <v>2. 2. 2023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5.65" customHeight="1">
      <c r="A88" s="38"/>
      <c r="B88" s="39"/>
      <c r="C88" s="32" t="s">
        <v>25</v>
      </c>
      <c r="D88" s="40"/>
      <c r="E88" s="40"/>
      <c r="F88" s="27" t="str">
        <f>E15</f>
        <v>Statutární město Teplice</v>
      </c>
      <c r="G88" s="40"/>
      <c r="H88" s="40"/>
      <c r="I88" s="32" t="s">
        <v>31</v>
      </c>
      <c r="J88" s="36" t="str">
        <f>E21</f>
        <v>DIPK Ing. Michal Urbanský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105</v>
      </c>
      <c r="D91" s="180" t="s">
        <v>57</v>
      </c>
      <c r="E91" s="180" t="s">
        <v>53</v>
      </c>
      <c r="F91" s="180" t="s">
        <v>54</v>
      </c>
      <c r="G91" s="180" t="s">
        <v>106</v>
      </c>
      <c r="H91" s="180" t="s">
        <v>107</v>
      </c>
      <c r="I91" s="180" t="s">
        <v>108</v>
      </c>
      <c r="J91" s="180" t="s">
        <v>89</v>
      </c>
      <c r="K91" s="181" t="s">
        <v>109</v>
      </c>
      <c r="L91" s="182"/>
      <c r="M91" s="92" t="s">
        <v>19</v>
      </c>
      <c r="N91" s="93" t="s">
        <v>42</v>
      </c>
      <c r="O91" s="93" t="s">
        <v>110</v>
      </c>
      <c r="P91" s="93" t="s">
        <v>111</v>
      </c>
      <c r="Q91" s="93" t="s">
        <v>112</v>
      </c>
      <c r="R91" s="93" t="s">
        <v>113</v>
      </c>
      <c r="S91" s="93" t="s">
        <v>114</v>
      </c>
      <c r="T91" s="94" t="s">
        <v>115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116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P93+P381+P387</f>
        <v>0</v>
      </c>
      <c r="Q92" s="96"/>
      <c r="R92" s="185">
        <f>R93+R381+R387</f>
        <v>472.22235814800001</v>
      </c>
      <c r="S92" s="96"/>
      <c r="T92" s="186">
        <f>T93+T381+T387</f>
        <v>3960.0119999999997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71</v>
      </c>
      <c r="AU92" s="17" t="s">
        <v>90</v>
      </c>
      <c r="BK92" s="187">
        <f>BK93+BK381+BK387</f>
        <v>0</v>
      </c>
    </row>
    <row r="93" s="12" customFormat="1" ht="25.92" customHeight="1">
      <c r="A93" s="12"/>
      <c r="B93" s="188"/>
      <c r="C93" s="189"/>
      <c r="D93" s="190" t="s">
        <v>71</v>
      </c>
      <c r="E93" s="191" t="s">
        <v>117</v>
      </c>
      <c r="F93" s="191" t="s">
        <v>118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P94+P168+P181+P189+P193+P238+P258+P329+P378</f>
        <v>0</v>
      </c>
      <c r="Q93" s="196"/>
      <c r="R93" s="197">
        <f>R94+R168+R181+R189+R193+R238+R258+R329+R378</f>
        <v>472.21749414800001</v>
      </c>
      <c r="S93" s="196"/>
      <c r="T93" s="198">
        <f>T94+T168+T181+T189+T193+T238+T258+T329+T378</f>
        <v>3960.0119999999997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77</v>
      </c>
      <c r="AT93" s="200" t="s">
        <v>71</v>
      </c>
      <c r="AU93" s="200" t="s">
        <v>72</v>
      </c>
      <c r="AY93" s="199" t="s">
        <v>119</v>
      </c>
      <c r="BK93" s="201">
        <f>BK94+BK168+BK181+BK189+BK193+BK238+BK258+BK329+BK378</f>
        <v>0</v>
      </c>
    </row>
    <row r="94" s="12" customFormat="1" ht="22.8" customHeight="1">
      <c r="A94" s="12"/>
      <c r="B94" s="188"/>
      <c r="C94" s="189"/>
      <c r="D94" s="190" t="s">
        <v>71</v>
      </c>
      <c r="E94" s="202" t="s">
        <v>77</v>
      </c>
      <c r="F94" s="202" t="s">
        <v>120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SUM(P95:P167)</f>
        <v>0</v>
      </c>
      <c r="Q94" s="196"/>
      <c r="R94" s="197">
        <f>SUM(R95:R167)</f>
        <v>0.10212300000000001</v>
      </c>
      <c r="S94" s="196"/>
      <c r="T94" s="198">
        <f>SUM(T95:T167)</f>
        <v>3925.6019999999999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77</v>
      </c>
      <c r="AT94" s="200" t="s">
        <v>71</v>
      </c>
      <c r="AU94" s="200" t="s">
        <v>77</v>
      </c>
      <c r="AY94" s="199" t="s">
        <v>119</v>
      </c>
      <c r="BK94" s="201">
        <f>SUM(BK95:BK167)</f>
        <v>0</v>
      </c>
    </row>
    <row r="95" s="2" customFormat="1" ht="33" customHeight="1">
      <c r="A95" s="38"/>
      <c r="B95" s="39"/>
      <c r="C95" s="204" t="s">
        <v>77</v>
      </c>
      <c r="D95" s="204" t="s">
        <v>121</v>
      </c>
      <c r="E95" s="205" t="s">
        <v>122</v>
      </c>
      <c r="F95" s="206" t="s">
        <v>123</v>
      </c>
      <c r="G95" s="207" t="s">
        <v>124</v>
      </c>
      <c r="H95" s="208">
        <v>2228</v>
      </c>
      <c r="I95" s="209"/>
      <c r="J95" s="210">
        <f>ROUND(I95*H95,2)</f>
        <v>0</v>
      </c>
      <c r="K95" s="206" t="s">
        <v>125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0.58599999999999997</v>
      </c>
      <c r="T95" s="214">
        <f>S95*H95</f>
        <v>1305.608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126</v>
      </c>
      <c r="AT95" s="215" t="s">
        <v>121</v>
      </c>
      <c r="AU95" s="215" t="s">
        <v>81</v>
      </c>
      <c r="AY95" s="17" t="s">
        <v>119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77</v>
      </c>
      <c r="BK95" s="216">
        <f>ROUND(I95*H95,2)</f>
        <v>0</v>
      </c>
      <c r="BL95" s="17" t="s">
        <v>126</v>
      </c>
      <c r="BM95" s="215" t="s">
        <v>127</v>
      </c>
    </row>
    <row r="96" s="2" customFormat="1">
      <c r="A96" s="38"/>
      <c r="B96" s="39"/>
      <c r="C96" s="40"/>
      <c r="D96" s="217" t="s">
        <v>128</v>
      </c>
      <c r="E96" s="40"/>
      <c r="F96" s="218" t="s">
        <v>129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128</v>
      </c>
      <c r="AU96" s="17" t="s">
        <v>81</v>
      </c>
    </row>
    <row r="97" s="2" customFormat="1" ht="37.8" customHeight="1">
      <c r="A97" s="38"/>
      <c r="B97" s="39"/>
      <c r="C97" s="204" t="s">
        <v>81</v>
      </c>
      <c r="D97" s="204" t="s">
        <v>121</v>
      </c>
      <c r="E97" s="205" t="s">
        <v>130</v>
      </c>
      <c r="F97" s="206" t="s">
        <v>131</v>
      </c>
      <c r="G97" s="207" t="s">
        <v>124</v>
      </c>
      <c r="H97" s="208">
        <v>8</v>
      </c>
      <c r="I97" s="209"/>
      <c r="J97" s="210">
        <f>ROUND(I97*H97,2)</f>
        <v>0</v>
      </c>
      <c r="K97" s="206" t="s">
        <v>125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0.26000000000000001</v>
      </c>
      <c r="T97" s="214">
        <f>S97*H97</f>
        <v>2.0800000000000001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126</v>
      </c>
      <c r="AT97" s="215" t="s">
        <v>121</v>
      </c>
      <c r="AU97" s="215" t="s">
        <v>81</v>
      </c>
      <c r="AY97" s="17" t="s">
        <v>119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77</v>
      </c>
      <c r="BK97" s="216">
        <f>ROUND(I97*H97,2)</f>
        <v>0</v>
      </c>
      <c r="BL97" s="17" t="s">
        <v>126</v>
      </c>
      <c r="BM97" s="215" t="s">
        <v>132</v>
      </c>
    </row>
    <row r="98" s="2" customFormat="1">
      <c r="A98" s="38"/>
      <c r="B98" s="39"/>
      <c r="C98" s="40"/>
      <c r="D98" s="217" t="s">
        <v>128</v>
      </c>
      <c r="E98" s="40"/>
      <c r="F98" s="218" t="s">
        <v>133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128</v>
      </c>
      <c r="AU98" s="17" t="s">
        <v>81</v>
      </c>
    </row>
    <row r="99" s="13" customFormat="1">
      <c r="A99" s="13"/>
      <c r="B99" s="222"/>
      <c r="C99" s="223"/>
      <c r="D99" s="224" t="s">
        <v>134</v>
      </c>
      <c r="E99" s="225" t="s">
        <v>19</v>
      </c>
      <c r="F99" s="226" t="s">
        <v>135</v>
      </c>
      <c r="G99" s="223"/>
      <c r="H99" s="227">
        <v>8</v>
      </c>
      <c r="I99" s="228"/>
      <c r="J99" s="223"/>
      <c r="K99" s="223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134</v>
      </c>
      <c r="AU99" s="233" t="s">
        <v>81</v>
      </c>
      <c r="AV99" s="13" t="s">
        <v>81</v>
      </c>
      <c r="AW99" s="13" t="s">
        <v>33</v>
      </c>
      <c r="AX99" s="13" t="s">
        <v>77</v>
      </c>
      <c r="AY99" s="233" t="s">
        <v>119</v>
      </c>
    </row>
    <row r="100" s="2" customFormat="1" ht="37.8" customHeight="1">
      <c r="A100" s="38"/>
      <c r="B100" s="39"/>
      <c r="C100" s="204" t="s">
        <v>136</v>
      </c>
      <c r="D100" s="204" t="s">
        <v>121</v>
      </c>
      <c r="E100" s="205" t="s">
        <v>137</v>
      </c>
      <c r="F100" s="206" t="s">
        <v>138</v>
      </c>
      <c r="G100" s="207" t="s">
        <v>124</v>
      </c>
      <c r="H100" s="208">
        <v>2938</v>
      </c>
      <c r="I100" s="209"/>
      <c r="J100" s="210">
        <f>ROUND(I100*H100,2)</f>
        <v>0</v>
      </c>
      <c r="K100" s="206" t="s">
        <v>125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0.44</v>
      </c>
      <c r="T100" s="214">
        <f>S100*H100</f>
        <v>1292.72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126</v>
      </c>
      <c r="AT100" s="215" t="s">
        <v>121</v>
      </c>
      <c r="AU100" s="215" t="s">
        <v>81</v>
      </c>
      <c r="AY100" s="17" t="s">
        <v>119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77</v>
      </c>
      <c r="BK100" s="216">
        <f>ROUND(I100*H100,2)</f>
        <v>0</v>
      </c>
      <c r="BL100" s="17" t="s">
        <v>126</v>
      </c>
      <c r="BM100" s="215" t="s">
        <v>139</v>
      </c>
    </row>
    <row r="101" s="2" customFormat="1">
      <c r="A101" s="38"/>
      <c r="B101" s="39"/>
      <c r="C101" s="40"/>
      <c r="D101" s="217" t="s">
        <v>128</v>
      </c>
      <c r="E101" s="40"/>
      <c r="F101" s="218" t="s">
        <v>140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81</v>
      </c>
    </row>
    <row r="102" s="14" customFormat="1">
      <c r="A102" s="14"/>
      <c r="B102" s="234"/>
      <c r="C102" s="235"/>
      <c r="D102" s="224" t="s">
        <v>134</v>
      </c>
      <c r="E102" s="236" t="s">
        <v>19</v>
      </c>
      <c r="F102" s="237" t="s">
        <v>141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3" t="s">
        <v>134</v>
      </c>
      <c r="AU102" s="243" t="s">
        <v>81</v>
      </c>
      <c r="AV102" s="14" t="s">
        <v>77</v>
      </c>
      <c r="AW102" s="14" t="s">
        <v>33</v>
      </c>
      <c r="AX102" s="14" t="s">
        <v>72</v>
      </c>
      <c r="AY102" s="243" t="s">
        <v>119</v>
      </c>
    </row>
    <row r="103" s="13" customFormat="1">
      <c r="A103" s="13"/>
      <c r="B103" s="222"/>
      <c r="C103" s="223"/>
      <c r="D103" s="224" t="s">
        <v>134</v>
      </c>
      <c r="E103" s="225" t="s">
        <v>19</v>
      </c>
      <c r="F103" s="226" t="s">
        <v>142</v>
      </c>
      <c r="G103" s="223"/>
      <c r="H103" s="227">
        <v>2938</v>
      </c>
      <c r="I103" s="228"/>
      <c r="J103" s="223"/>
      <c r="K103" s="223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134</v>
      </c>
      <c r="AU103" s="233" t="s">
        <v>81</v>
      </c>
      <c r="AV103" s="13" t="s">
        <v>81</v>
      </c>
      <c r="AW103" s="13" t="s">
        <v>33</v>
      </c>
      <c r="AX103" s="13" t="s">
        <v>77</v>
      </c>
      <c r="AY103" s="233" t="s">
        <v>119</v>
      </c>
    </row>
    <row r="104" s="2" customFormat="1" ht="37.8" customHeight="1">
      <c r="A104" s="38"/>
      <c r="B104" s="39"/>
      <c r="C104" s="204" t="s">
        <v>126</v>
      </c>
      <c r="D104" s="204" t="s">
        <v>121</v>
      </c>
      <c r="E104" s="205" t="s">
        <v>143</v>
      </c>
      <c r="F104" s="206" t="s">
        <v>144</v>
      </c>
      <c r="G104" s="207" t="s">
        <v>124</v>
      </c>
      <c r="H104" s="208">
        <v>710</v>
      </c>
      <c r="I104" s="209"/>
      <c r="J104" s="210">
        <f>ROUND(I104*H104,2)</f>
        <v>0</v>
      </c>
      <c r="K104" s="206" t="s">
        <v>125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0.625</v>
      </c>
      <c r="T104" s="214">
        <f>S104*H104</f>
        <v>443.75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126</v>
      </c>
      <c r="AT104" s="215" t="s">
        <v>121</v>
      </c>
      <c r="AU104" s="215" t="s">
        <v>81</v>
      </c>
      <c r="AY104" s="17" t="s">
        <v>119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77</v>
      </c>
      <c r="BK104" s="216">
        <f>ROUND(I104*H104,2)</f>
        <v>0</v>
      </c>
      <c r="BL104" s="17" t="s">
        <v>126</v>
      </c>
      <c r="BM104" s="215" t="s">
        <v>145</v>
      </c>
    </row>
    <row r="105" s="2" customFormat="1">
      <c r="A105" s="38"/>
      <c r="B105" s="39"/>
      <c r="C105" s="40"/>
      <c r="D105" s="217" t="s">
        <v>128</v>
      </c>
      <c r="E105" s="40"/>
      <c r="F105" s="218" t="s">
        <v>146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128</v>
      </c>
      <c r="AU105" s="17" t="s">
        <v>81</v>
      </c>
    </row>
    <row r="106" s="14" customFormat="1">
      <c r="A106" s="14"/>
      <c r="B106" s="234"/>
      <c r="C106" s="235"/>
      <c r="D106" s="224" t="s">
        <v>134</v>
      </c>
      <c r="E106" s="236" t="s">
        <v>19</v>
      </c>
      <c r="F106" s="237" t="s">
        <v>147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3" t="s">
        <v>134</v>
      </c>
      <c r="AU106" s="243" t="s">
        <v>81</v>
      </c>
      <c r="AV106" s="14" t="s">
        <v>77</v>
      </c>
      <c r="AW106" s="14" t="s">
        <v>33</v>
      </c>
      <c r="AX106" s="14" t="s">
        <v>72</v>
      </c>
      <c r="AY106" s="243" t="s">
        <v>119</v>
      </c>
    </row>
    <row r="107" s="13" customFormat="1">
      <c r="A107" s="13"/>
      <c r="B107" s="222"/>
      <c r="C107" s="223"/>
      <c r="D107" s="224" t="s">
        <v>134</v>
      </c>
      <c r="E107" s="225" t="s">
        <v>19</v>
      </c>
      <c r="F107" s="226" t="s">
        <v>148</v>
      </c>
      <c r="G107" s="223"/>
      <c r="H107" s="227">
        <v>710</v>
      </c>
      <c r="I107" s="228"/>
      <c r="J107" s="223"/>
      <c r="K107" s="223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134</v>
      </c>
      <c r="AU107" s="233" t="s">
        <v>81</v>
      </c>
      <c r="AV107" s="13" t="s">
        <v>81</v>
      </c>
      <c r="AW107" s="13" t="s">
        <v>33</v>
      </c>
      <c r="AX107" s="13" t="s">
        <v>77</v>
      </c>
      <c r="AY107" s="233" t="s">
        <v>119</v>
      </c>
    </row>
    <row r="108" s="2" customFormat="1" ht="33" customHeight="1">
      <c r="A108" s="38"/>
      <c r="B108" s="39"/>
      <c r="C108" s="204" t="s">
        <v>149</v>
      </c>
      <c r="D108" s="204" t="s">
        <v>121</v>
      </c>
      <c r="E108" s="205" t="s">
        <v>150</v>
      </c>
      <c r="F108" s="206" t="s">
        <v>151</v>
      </c>
      <c r="G108" s="207" t="s">
        <v>124</v>
      </c>
      <c r="H108" s="208">
        <v>662</v>
      </c>
      <c r="I108" s="209"/>
      <c r="J108" s="210">
        <f>ROUND(I108*H108,2)</f>
        <v>0</v>
      </c>
      <c r="K108" s="206" t="s">
        <v>125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0.098000000000000004</v>
      </c>
      <c r="T108" s="214">
        <f>S108*H108</f>
        <v>64.876000000000005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126</v>
      </c>
      <c r="AT108" s="215" t="s">
        <v>121</v>
      </c>
      <c r="AU108" s="215" t="s">
        <v>81</v>
      </c>
      <c r="AY108" s="17" t="s">
        <v>119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77</v>
      </c>
      <c r="BK108" s="216">
        <f>ROUND(I108*H108,2)</f>
        <v>0</v>
      </c>
      <c r="BL108" s="17" t="s">
        <v>126</v>
      </c>
      <c r="BM108" s="215" t="s">
        <v>152</v>
      </c>
    </row>
    <row r="109" s="2" customFormat="1">
      <c r="A109" s="38"/>
      <c r="B109" s="39"/>
      <c r="C109" s="40"/>
      <c r="D109" s="217" t="s">
        <v>128</v>
      </c>
      <c r="E109" s="40"/>
      <c r="F109" s="218" t="s">
        <v>153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128</v>
      </c>
      <c r="AU109" s="17" t="s">
        <v>81</v>
      </c>
    </row>
    <row r="110" s="2" customFormat="1">
      <c r="A110" s="38"/>
      <c r="B110" s="39"/>
      <c r="C110" s="40"/>
      <c r="D110" s="224" t="s">
        <v>154</v>
      </c>
      <c r="E110" s="40"/>
      <c r="F110" s="244" t="s">
        <v>155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154</v>
      </c>
      <c r="AU110" s="17" t="s">
        <v>81</v>
      </c>
    </row>
    <row r="111" s="2" customFormat="1" ht="33" customHeight="1">
      <c r="A111" s="38"/>
      <c r="B111" s="39"/>
      <c r="C111" s="204" t="s">
        <v>156</v>
      </c>
      <c r="D111" s="204" t="s">
        <v>121</v>
      </c>
      <c r="E111" s="205" t="s">
        <v>157</v>
      </c>
      <c r="F111" s="206" t="s">
        <v>158</v>
      </c>
      <c r="G111" s="207" t="s">
        <v>124</v>
      </c>
      <c r="H111" s="208">
        <v>2228</v>
      </c>
      <c r="I111" s="209"/>
      <c r="J111" s="210">
        <f>ROUND(I111*H111,2)</f>
        <v>0</v>
      </c>
      <c r="K111" s="206" t="s">
        <v>125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0.316</v>
      </c>
      <c r="T111" s="214">
        <f>S111*H111</f>
        <v>704.048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126</v>
      </c>
      <c r="AT111" s="215" t="s">
        <v>121</v>
      </c>
      <c r="AU111" s="215" t="s">
        <v>81</v>
      </c>
      <c r="AY111" s="17" t="s">
        <v>119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77</v>
      </c>
      <c r="BK111" s="216">
        <f>ROUND(I111*H111,2)</f>
        <v>0</v>
      </c>
      <c r="BL111" s="17" t="s">
        <v>126</v>
      </c>
      <c r="BM111" s="215" t="s">
        <v>159</v>
      </c>
    </row>
    <row r="112" s="2" customFormat="1">
      <c r="A112" s="38"/>
      <c r="B112" s="39"/>
      <c r="C112" s="40"/>
      <c r="D112" s="217" t="s">
        <v>128</v>
      </c>
      <c r="E112" s="40"/>
      <c r="F112" s="218" t="s">
        <v>160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128</v>
      </c>
      <c r="AU112" s="17" t="s">
        <v>81</v>
      </c>
    </row>
    <row r="113" s="2" customFormat="1" ht="24.15" customHeight="1">
      <c r="A113" s="38"/>
      <c r="B113" s="39"/>
      <c r="C113" s="204" t="s">
        <v>161</v>
      </c>
      <c r="D113" s="204" t="s">
        <v>121</v>
      </c>
      <c r="E113" s="205" t="s">
        <v>162</v>
      </c>
      <c r="F113" s="206" t="s">
        <v>163</v>
      </c>
      <c r="G113" s="207" t="s">
        <v>164</v>
      </c>
      <c r="H113" s="208">
        <v>388</v>
      </c>
      <c r="I113" s="209"/>
      <c r="J113" s="210">
        <f>ROUND(I113*H113,2)</f>
        <v>0</v>
      </c>
      <c r="K113" s="206" t="s">
        <v>125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0.28999999999999998</v>
      </c>
      <c r="T113" s="214">
        <f>S113*H113</f>
        <v>112.52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126</v>
      </c>
      <c r="AT113" s="215" t="s">
        <v>121</v>
      </c>
      <c r="AU113" s="215" t="s">
        <v>81</v>
      </c>
      <c r="AY113" s="17" t="s">
        <v>119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77</v>
      </c>
      <c r="BK113" s="216">
        <f>ROUND(I113*H113,2)</f>
        <v>0</v>
      </c>
      <c r="BL113" s="17" t="s">
        <v>126</v>
      </c>
      <c r="BM113" s="215" t="s">
        <v>165</v>
      </c>
    </row>
    <row r="114" s="2" customFormat="1">
      <c r="A114" s="38"/>
      <c r="B114" s="39"/>
      <c r="C114" s="40"/>
      <c r="D114" s="217" t="s">
        <v>128</v>
      </c>
      <c r="E114" s="40"/>
      <c r="F114" s="218" t="s">
        <v>166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128</v>
      </c>
      <c r="AU114" s="17" t="s">
        <v>81</v>
      </c>
    </row>
    <row r="115" s="2" customFormat="1" ht="16.5" customHeight="1">
      <c r="A115" s="38"/>
      <c r="B115" s="39"/>
      <c r="C115" s="204" t="s">
        <v>167</v>
      </c>
      <c r="D115" s="204" t="s">
        <v>121</v>
      </c>
      <c r="E115" s="205" t="s">
        <v>168</v>
      </c>
      <c r="F115" s="206" t="s">
        <v>169</v>
      </c>
      <c r="G115" s="207" t="s">
        <v>124</v>
      </c>
      <c r="H115" s="208">
        <v>42</v>
      </c>
      <c r="I115" s="209"/>
      <c r="J115" s="210">
        <f>ROUND(I115*H115,2)</f>
        <v>0</v>
      </c>
      <c r="K115" s="206" t="s">
        <v>125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126</v>
      </c>
      <c r="AT115" s="215" t="s">
        <v>121</v>
      </c>
      <c r="AU115" s="215" t="s">
        <v>81</v>
      </c>
      <c r="AY115" s="17" t="s">
        <v>119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77</v>
      </c>
      <c r="BK115" s="216">
        <f>ROUND(I115*H115,2)</f>
        <v>0</v>
      </c>
      <c r="BL115" s="17" t="s">
        <v>126</v>
      </c>
      <c r="BM115" s="215" t="s">
        <v>170</v>
      </c>
    </row>
    <row r="116" s="2" customFormat="1">
      <c r="A116" s="38"/>
      <c r="B116" s="39"/>
      <c r="C116" s="40"/>
      <c r="D116" s="217" t="s">
        <v>128</v>
      </c>
      <c r="E116" s="40"/>
      <c r="F116" s="218" t="s">
        <v>171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128</v>
      </c>
      <c r="AU116" s="17" t="s">
        <v>81</v>
      </c>
    </row>
    <row r="117" s="2" customFormat="1" ht="21.75" customHeight="1">
      <c r="A117" s="38"/>
      <c r="B117" s="39"/>
      <c r="C117" s="204" t="s">
        <v>172</v>
      </c>
      <c r="D117" s="204" t="s">
        <v>121</v>
      </c>
      <c r="E117" s="205" t="s">
        <v>173</v>
      </c>
      <c r="F117" s="206" t="s">
        <v>174</v>
      </c>
      <c r="G117" s="207" t="s">
        <v>175</v>
      </c>
      <c r="H117" s="208">
        <v>150</v>
      </c>
      <c r="I117" s="209"/>
      <c r="J117" s="210">
        <f>ROUND(I117*H117,2)</f>
        <v>0</v>
      </c>
      <c r="K117" s="206" t="s">
        <v>125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126</v>
      </c>
      <c r="AT117" s="215" t="s">
        <v>121</v>
      </c>
      <c r="AU117" s="215" t="s">
        <v>81</v>
      </c>
      <c r="AY117" s="17" t="s">
        <v>119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77</v>
      </c>
      <c r="BK117" s="216">
        <f>ROUND(I117*H117,2)</f>
        <v>0</v>
      </c>
      <c r="BL117" s="17" t="s">
        <v>126</v>
      </c>
      <c r="BM117" s="215" t="s">
        <v>176</v>
      </c>
    </row>
    <row r="118" s="2" customFormat="1">
      <c r="A118" s="38"/>
      <c r="B118" s="39"/>
      <c r="C118" s="40"/>
      <c r="D118" s="217" t="s">
        <v>128</v>
      </c>
      <c r="E118" s="40"/>
      <c r="F118" s="218" t="s">
        <v>177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128</v>
      </c>
      <c r="AU118" s="17" t="s">
        <v>81</v>
      </c>
    </row>
    <row r="119" s="2" customFormat="1" ht="21.75" customHeight="1">
      <c r="A119" s="38"/>
      <c r="B119" s="39"/>
      <c r="C119" s="204" t="s">
        <v>178</v>
      </c>
      <c r="D119" s="204" t="s">
        <v>121</v>
      </c>
      <c r="E119" s="205" t="s">
        <v>179</v>
      </c>
      <c r="F119" s="206" t="s">
        <v>180</v>
      </c>
      <c r="G119" s="207" t="s">
        <v>175</v>
      </c>
      <c r="H119" s="208">
        <v>1002.5</v>
      </c>
      <c r="I119" s="209"/>
      <c r="J119" s="210">
        <f>ROUND(I119*H119,2)</f>
        <v>0</v>
      </c>
      <c r="K119" s="206" t="s">
        <v>125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126</v>
      </c>
      <c r="AT119" s="215" t="s">
        <v>121</v>
      </c>
      <c r="AU119" s="215" t="s">
        <v>81</v>
      </c>
      <c r="AY119" s="17" t="s">
        <v>119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77</v>
      </c>
      <c r="BK119" s="216">
        <f>ROUND(I119*H119,2)</f>
        <v>0</v>
      </c>
      <c r="BL119" s="17" t="s">
        <v>126</v>
      </c>
      <c r="BM119" s="215" t="s">
        <v>181</v>
      </c>
    </row>
    <row r="120" s="2" customFormat="1">
      <c r="A120" s="38"/>
      <c r="B120" s="39"/>
      <c r="C120" s="40"/>
      <c r="D120" s="217" t="s">
        <v>128</v>
      </c>
      <c r="E120" s="40"/>
      <c r="F120" s="218" t="s">
        <v>182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128</v>
      </c>
      <c r="AU120" s="17" t="s">
        <v>81</v>
      </c>
    </row>
    <row r="121" s="14" customFormat="1">
      <c r="A121" s="14"/>
      <c r="B121" s="234"/>
      <c r="C121" s="235"/>
      <c r="D121" s="224" t="s">
        <v>134</v>
      </c>
      <c r="E121" s="236" t="s">
        <v>19</v>
      </c>
      <c r="F121" s="237" t="s">
        <v>183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3" t="s">
        <v>134</v>
      </c>
      <c r="AU121" s="243" t="s">
        <v>81</v>
      </c>
      <c r="AV121" s="14" t="s">
        <v>77</v>
      </c>
      <c r="AW121" s="14" t="s">
        <v>33</v>
      </c>
      <c r="AX121" s="14" t="s">
        <v>72</v>
      </c>
      <c r="AY121" s="243" t="s">
        <v>119</v>
      </c>
    </row>
    <row r="122" s="13" customFormat="1">
      <c r="A122" s="13"/>
      <c r="B122" s="222"/>
      <c r="C122" s="223"/>
      <c r="D122" s="224" t="s">
        <v>134</v>
      </c>
      <c r="E122" s="225" t="s">
        <v>19</v>
      </c>
      <c r="F122" s="226" t="s">
        <v>184</v>
      </c>
      <c r="G122" s="223"/>
      <c r="H122" s="227">
        <v>1002.5</v>
      </c>
      <c r="I122" s="228"/>
      <c r="J122" s="223"/>
      <c r="K122" s="223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134</v>
      </c>
      <c r="AU122" s="233" t="s">
        <v>81</v>
      </c>
      <c r="AV122" s="13" t="s">
        <v>81</v>
      </c>
      <c r="AW122" s="13" t="s">
        <v>33</v>
      </c>
      <c r="AX122" s="13" t="s">
        <v>77</v>
      </c>
      <c r="AY122" s="233" t="s">
        <v>119</v>
      </c>
    </row>
    <row r="123" s="2" customFormat="1" ht="24.15" customHeight="1">
      <c r="A123" s="38"/>
      <c r="B123" s="39"/>
      <c r="C123" s="204" t="s">
        <v>185</v>
      </c>
      <c r="D123" s="204" t="s">
        <v>121</v>
      </c>
      <c r="E123" s="205" t="s">
        <v>186</v>
      </c>
      <c r="F123" s="206" t="s">
        <v>187</v>
      </c>
      <c r="G123" s="207" t="s">
        <v>175</v>
      </c>
      <c r="H123" s="208">
        <v>90</v>
      </c>
      <c r="I123" s="209"/>
      <c r="J123" s="210">
        <f>ROUND(I123*H123,2)</f>
        <v>0</v>
      </c>
      <c r="K123" s="206" t="s">
        <v>125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126</v>
      </c>
      <c r="AT123" s="215" t="s">
        <v>121</v>
      </c>
      <c r="AU123" s="215" t="s">
        <v>81</v>
      </c>
      <c r="AY123" s="17" t="s">
        <v>119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77</v>
      </c>
      <c r="BK123" s="216">
        <f>ROUND(I123*H123,2)</f>
        <v>0</v>
      </c>
      <c r="BL123" s="17" t="s">
        <v>126</v>
      </c>
      <c r="BM123" s="215" t="s">
        <v>188</v>
      </c>
    </row>
    <row r="124" s="2" customFormat="1">
      <c r="A124" s="38"/>
      <c r="B124" s="39"/>
      <c r="C124" s="40"/>
      <c r="D124" s="217" t="s">
        <v>128</v>
      </c>
      <c r="E124" s="40"/>
      <c r="F124" s="218" t="s">
        <v>189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81</v>
      </c>
    </row>
    <row r="125" s="13" customFormat="1">
      <c r="A125" s="13"/>
      <c r="B125" s="222"/>
      <c r="C125" s="223"/>
      <c r="D125" s="224" t="s">
        <v>134</v>
      </c>
      <c r="E125" s="225" t="s">
        <v>19</v>
      </c>
      <c r="F125" s="226" t="s">
        <v>190</v>
      </c>
      <c r="G125" s="223"/>
      <c r="H125" s="227">
        <v>90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134</v>
      </c>
      <c r="AU125" s="233" t="s">
        <v>81</v>
      </c>
      <c r="AV125" s="13" t="s">
        <v>81</v>
      </c>
      <c r="AW125" s="13" t="s">
        <v>33</v>
      </c>
      <c r="AX125" s="13" t="s">
        <v>77</v>
      </c>
      <c r="AY125" s="233" t="s">
        <v>119</v>
      </c>
    </row>
    <row r="126" s="2" customFormat="1" ht="24.15" customHeight="1">
      <c r="A126" s="38"/>
      <c r="B126" s="39"/>
      <c r="C126" s="204" t="s">
        <v>191</v>
      </c>
      <c r="D126" s="204" t="s">
        <v>121</v>
      </c>
      <c r="E126" s="205" t="s">
        <v>192</v>
      </c>
      <c r="F126" s="206" t="s">
        <v>193</v>
      </c>
      <c r="G126" s="207" t="s">
        <v>175</v>
      </c>
      <c r="H126" s="208">
        <v>28.98</v>
      </c>
      <c r="I126" s="209"/>
      <c r="J126" s="210">
        <f>ROUND(I126*H126,2)</f>
        <v>0</v>
      </c>
      <c r="K126" s="206" t="s">
        <v>125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126</v>
      </c>
      <c r="AT126" s="215" t="s">
        <v>121</v>
      </c>
      <c r="AU126" s="215" t="s">
        <v>81</v>
      </c>
      <c r="AY126" s="17" t="s">
        <v>119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77</v>
      </c>
      <c r="BK126" s="216">
        <f>ROUND(I126*H126,2)</f>
        <v>0</v>
      </c>
      <c r="BL126" s="17" t="s">
        <v>126</v>
      </c>
      <c r="BM126" s="215" t="s">
        <v>194</v>
      </c>
    </row>
    <row r="127" s="2" customFormat="1">
      <c r="A127" s="38"/>
      <c r="B127" s="39"/>
      <c r="C127" s="40"/>
      <c r="D127" s="217" t="s">
        <v>128</v>
      </c>
      <c r="E127" s="40"/>
      <c r="F127" s="218" t="s">
        <v>195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81</v>
      </c>
    </row>
    <row r="128" s="14" customFormat="1">
      <c r="A128" s="14"/>
      <c r="B128" s="234"/>
      <c r="C128" s="235"/>
      <c r="D128" s="224" t="s">
        <v>134</v>
      </c>
      <c r="E128" s="236" t="s">
        <v>19</v>
      </c>
      <c r="F128" s="237" t="s">
        <v>196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134</v>
      </c>
      <c r="AU128" s="243" t="s">
        <v>81</v>
      </c>
      <c r="AV128" s="14" t="s">
        <v>77</v>
      </c>
      <c r="AW128" s="14" t="s">
        <v>33</v>
      </c>
      <c r="AX128" s="14" t="s">
        <v>72</v>
      </c>
      <c r="AY128" s="243" t="s">
        <v>119</v>
      </c>
    </row>
    <row r="129" s="13" customFormat="1">
      <c r="A129" s="13"/>
      <c r="B129" s="222"/>
      <c r="C129" s="223"/>
      <c r="D129" s="224" t="s">
        <v>134</v>
      </c>
      <c r="E129" s="225" t="s">
        <v>19</v>
      </c>
      <c r="F129" s="226" t="s">
        <v>197</v>
      </c>
      <c r="G129" s="223"/>
      <c r="H129" s="227">
        <v>28.98</v>
      </c>
      <c r="I129" s="228"/>
      <c r="J129" s="223"/>
      <c r="K129" s="223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134</v>
      </c>
      <c r="AU129" s="233" t="s">
        <v>81</v>
      </c>
      <c r="AV129" s="13" t="s">
        <v>81</v>
      </c>
      <c r="AW129" s="13" t="s">
        <v>33</v>
      </c>
      <c r="AX129" s="13" t="s">
        <v>77</v>
      </c>
      <c r="AY129" s="233" t="s">
        <v>119</v>
      </c>
    </row>
    <row r="130" s="2" customFormat="1" ht="21.75" customHeight="1">
      <c r="A130" s="38"/>
      <c r="B130" s="39"/>
      <c r="C130" s="204" t="s">
        <v>198</v>
      </c>
      <c r="D130" s="204" t="s">
        <v>121</v>
      </c>
      <c r="E130" s="205" t="s">
        <v>199</v>
      </c>
      <c r="F130" s="206" t="s">
        <v>200</v>
      </c>
      <c r="G130" s="207" t="s">
        <v>124</v>
      </c>
      <c r="H130" s="208">
        <v>120</v>
      </c>
      <c r="I130" s="209"/>
      <c r="J130" s="210">
        <f>ROUND(I130*H130,2)</f>
        <v>0</v>
      </c>
      <c r="K130" s="206" t="s">
        <v>125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0.00084000000000000003</v>
      </c>
      <c r="R130" s="213">
        <f>Q130*H130</f>
        <v>0.1008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126</v>
      </c>
      <c r="AT130" s="215" t="s">
        <v>121</v>
      </c>
      <c r="AU130" s="215" t="s">
        <v>81</v>
      </c>
      <c r="AY130" s="17" t="s">
        <v>119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77</v>
      </c>
      <c r="BK130" s="216">
        <f>ROUND(I130*H130,2)</f>
        <v>0</v>
      </c>
      <c r="BL130" s="17" t="s">
        <v>126</v>
      </c>
      <c r="BM130" s="215" t="s">
        <v>201</v>
      </c>
    </row>
    <row r="131" s="2" customFormat="1">
      <c r="A131" s="38"/>
      <c r="B131" s="39"/>
      <c r="C131" s="40"/>
      <c r="D131" s="217" t="s">
        <v>128</v>
      </c>
      <c r="E131" s="40"/>
      <c r="F131" s="218" t="s">
        <v>202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128</v>
      </c>
      <c r="AU131" s="17" t="s">
        <v>81</v>
      </c>
    </row>
    <row r="132" s="13" customFormat="1">
      <c r="A132" s="13"/>
      <c r="B132" s="222"/>
      <c r="C132" s="223"/>
      <c r="D132" s="224" t="s">
        <v>134</v>
      </c>
      <c r="E132" s="225" t="s">
        <v>19</v>
      </c>
      <c r="F132" s="226" t="s">
        <v>203</v>
      </c>
      <c r="G132" s="223"/>
      <c r="H132" s="227">
        <v>120</v>
      </c>
      <c r="I132" s="228"/>
      <c r="J132" s="223"/>
      <c r="K132" s="223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134</v>
      </c>
      <c r="AU132" s="233" t="s">
        <v>81</v>
      </c>
      <c r="AV132" s="13" t="s">
        <v>81</v>
      </c>
      <c r="AW132" s="13" t="s">
        <v>33</v>
      </c>
      <c r="AX132" s="13" t="s">
        <v>77</v>
      </c>
      <c r="AY132" s="233" t="s">
        <v>119</v>
      </c>
    </row>
    <row r="133" s="2" customFormat="1" ht="24.15" customHeight="1">
      <c r="A133" s="38"/>
      <c r="B133" s="39"/>
      <c r="C133" s="204" t="s">
        <v>204</v>
      </c>
      <c r="D133" s="204" t="s">
        <v>121</v>
      </c>
      <c r="E133" s="205" t="s">
        <v>205</v>
      </c>
      <c r="F133" s="206" t="s">
        <v>206</v>
      </c>
      <c r="G133" s="207" t="s">
        <v>124</v>
      </c>
      <c r="H133" s="208">
        <v>120</v>
      </c>
      <c r="I133" s="209"/>
      <c r="J133" s="210">
        <f>ROUND(I133*H133,2)</f>
        <v>0</v>
      </c>
      <c r="K133" s="206" t="s">
        <v>125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126</v>
      </c>
      <c r="AT133" s="215" t="s">
        <v>121</v>
      </c>
      <c r="AU133" s="215" t="s">
        <v>81</v>
      </c>
      <c r="AY133" s="17" t="s">
        <v>119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77</v>
      </c>
      <c r="BK133" s="216">
        <f>ROUND(I133*H133,2)</f>
        <v>0</v>
      </c>
      <c r="BL133" s="17" t="s">
        <v>126</v>
      </c>
      <c r="BM133" s="215" t="s">
        <v>207</v>
      </c>
    </row>
    <row r="134" s="2" customFormat="1">
      <c r="A134" s="38"/>
      <c r="B134" s="39"/>
      <c r="C134" s="40"/>
      <c r="D134" s="217" t="s">
        <v>128</v>
      </c>
      <c r="E134" s="40"/>
      <c r="F134" s="218" t="s">
        <v>208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128</v>
      </c>
      <c r="AU134" s="17" t="s">
        <v>81</v>
      </c>
    </row>
    <row r="135" s="2" customFormat="1" ht="37.8" customHeight="1">
      <c r="A135" s="38"/>
      <c r="B135" s="39"/>
      <c r="C135" s="204" t="s">
        <v>8</v>
      </c>
      <c r="D135" s="204" t="s">
        <v>121</v>
      </c>
      <c r="E135" s="205" t="s">
        <v>209</v>
      </c>
      <c r="F135" s="206" t="s">
        <v>210</v>
      </c>
      <c r="G135" s="207" t="s">
        <v>175</v>
      </c>
      <c r="H135" s="208">
        <v>1208.48</v>
      </c>
      <c r="I135" s="209"/>
      <c r="J135" s="210">
        <f>ROUND(I135*H135,2)</f>
        <v>0</v>
      </c>
      <c r="K135" s="206" t="s">
        <v>125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126</v>
      </c>
      <c r="AT135" s="215" t="s">
        <v>121</v>
      </c>
      <c r="AU135" s="215" t="s">
        <v>81</v>
      </c>
      <c r="AY135" s="17" t="s">
        <v>119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77</v>
      </c>
      <c r="BK135" s="216">
        <f>ROUND(I135*H135,2)</f>
        <v>0</v>
      </c>
      <c r="BL135" s="17" t="s">
        <v>126</v>
      </c>
      <c r="BM135" s="215" t="s">
        <v>211</v>
      </c>
    </row>
    <row r="136" s="2" customFormat="1">
      <c r="A136" s="38"/>
      <c r="B136" s="39"/>
      <c r="C136" s="40"/>
      <c r="D136" s="217" t="s">
        <v>128</v>
      </c>
      <c r="E136" s="40"/>
      <c r="F136" s="218" t="s">
        <v>212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128</v>
      </c>
      <c r="AU136" s="17" t="s">
        <v>81</v>
      </c>
    </row>
    <row r="137" s="13" customFormat="1">
      <c r="A137" s="13"/>
      <c r="B137" s="222"/>
      <c r="C137" s="223"/>
      <c r="D137" s="224" t="s">
        <v>134</v>
      </c>
      <c r="E137" s="225" t="s">
        <v>19</v>
      </c>
      <c r="F137" s="226" t="s">
        <v>213</v>
      </c>
      <c r="G137" s="223"/>
      <c r="H137" s="227">
        <v>1208.48</v>
      </c>
      <c r="I137" s="228"/>
      <c r="J137" s="223"/>
      <c r="K137" s="223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134</v>
      </c>
      <c r="AU137" s="233" t="s">
        <v>81</v>
      </c>
      <c r="AV137" s="13" t="s">
        <v>81</v>
      </c>
      <c r="AW137" s="13" t="s">
        <v>33</v>
      </c>
      <c r="AX137" s="13" t="s">
        <v>77</v>
      </c>
      <c r="AY137" s="233" t="s">
        <v>119</v>
      </c>
    </row>
    <row r="138" s="2" customFormat="1" ht="37.8" customHeight="1">
      <c r="A138" s="38"/>
      <c r="B138" s="39"/>
      <c r="C138" s="204" t="s">
        <v>214</v>
      </c>
      <c r="D138" s="204" t="s">
        <v>121</v>
      </c>
      <c r="E138" s="205" t="s">
        <v>215</v>
      </c>
      <c r="F138" s="206" t="s">
        <v>216</v>
      </c>
      <c r="G138" s="207" t="s">
        <v>175</v>
      </c>
      <c r="H138" s="208">
        <v>6042.3999999999996</v>
      </c>
      <c r="I138" s="209"/>
      <c r="J138" s="210">
        <f>ROUND(I138*H138,2)</f>
        <v>0</v>
      </c>
      <c r="K138" s="206" t="s">
        <v>125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126</v>
      </c>
      <c r="AT138" s="215" t="s">
        <v>121</v>
      </c>
      <c r="AU138" s="215" t="s">
        <v>81</v>
      </c>
      <c r="AY138" s="17" t="s">
        <v>119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77</v>
      </c>
      <c r="BK138" s="216">
        <f>ROUND(I138*H138,2)</f>
        <v>0</v>
      </c>
      <c r="BL138" s="17" t="s">
        <v>126</v>
      </c>
      <c r="BM138" s="215" t="s">
        <v>217</v>
      </c>
    </row>
    <row r="139" s="2" customFormat="1">
      <c r="A139" s="38"/>
      <c r="B139" s="39"/>
      <c r="C139" s="40"/>
      <c r="D139" s="217" t="s">
        <v>128</v>
      </c>
      <c r="E139" s="40"/>
      <c r="F139" s="218" t="s">
        <v>218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81</v>
      </c>
    </row>
    <row r="140" s="13" customFormat="1">
      <c r="A140" s="13"/>
      <c r="B140" s="222"/>
      <c r="C140" s="223"/>
      <c r="D140" s="224" t="s">
        <v>134</v>
      </c>
      <c r="E140" s="223"/>
      <c r="F140" s="226" t="s">
        <v>219</v>
      </c>
      <c r="G140" s="223"/>
      <c r="H140" s="227">
        <v>6042.3999999999996</v>
      </c>
      <c r="I140" s="228"/>
      <c r="J140" s="223"/>
      <c r="K140" s="223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134</v>
      </c>
      <c r="AU140" s="233" t="s">
        <v>81</v>
      </c>
      <c r="AV140" s="13" t="s">
        <v>81</v>
      </c>
      <c r="AW140" s="13" t="s">
        <v>4</v>
      </c>
      <c r="AX140" s="13" t="s">
        <v>77</v>
      </c>
      <c r="AY140" s="233" t="s">
        <v>119</v>
      </c>
    </row>
    <row r="141" s="2" customFormat="1" ht="24.15" customHeight="1">
      <c r="A141" s="38"/>
      <c r="B141" s="39"/>
      <c r="C141" s="204" t="s">
        <v>220</v>
      </c>
      <c r="D141" s="204" t="s">
        <v>121</v>
      </c>
      <c r="E141" s="205" t="s">
        <v>221</v>
      </c>
      <c r="F141" s="206" t="s">
        <v>222</v>
      </c>
      <c r="G141" s="207" t="s">
        <v>175</v>
      </c>
      <c r="H141" s="208">
        <v>45</v>
      </c>
      <c r="I141" s="209"/>
      <c r="J141" s="210">
        <f>ROUND(I141*H141,2)</f>
        <v>0</v>
      </c>
      <c r="K141" s="206" t="s">
        <v>125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126</v>
      </c>
      <c r="AT141" s="215" t="s">
        <v>121</v>
      </c>
      <c r="AU141" s="215" t="s">
        <v>81</v>
      </c>
      <c r="AY141" s="17" t="s">
        <v>119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77</v>
      </c>
      <c r="BK141" s="216">
        <f>ROUND(I141*H141,2)</f>
        <v>0</v>
      </c>
      <c r="BL141" s="17" t="s">
        <v>126</v>
      </c>
      <c r="BM141" s="215" t="s">
        <v>223</v>
      </c>
    </row>
    <row r="142" s="2" customFormat="1">
      <c r="A142" s="38"/>
      <c r="B142" s="39"/>
      <c r="C142" s="40"/>
      <c r="D142" s="217" t="s">
        <v>128</v>
      </c>
      <c r="E142" s="40"/>
      <c r="F142" s="218" t="s">
        <v>224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128</v>
      </c>
      <c r="AU142" s="17" t="s">
        <v>81</v>
      </c>
    </row>
    <row r="143" s="2" customFormat="1" ht="16.5" customHeight="1">
      <c r="A143" s="38"/>
      <c r="B143" s="39"/>
      <c r="C143" s="245" t="s">
        <v>225</v>
      </c>
      <c r="D143" s="245" t="s">
        <v>226</v>
      </c>
      <c r="E143" s="246" t="s">
        <v>227</v>
      </c>
      <c r="F143" s="247" t="s">
        <v>228</v>
      </c>
      <c r="G143" s="248" t="s">
        <v>229</v>
      </c>
      <c r="H143" s="249">
        <v>81</v>
      </c>
      <c r="I143" s="250"/>
      <c r="J143" s="251">
        <f>ROUND(I143*H143,2)</f>
        <v>0</v>
      </c>
      <c r="K143" s="247" t="s">
        <v>125</v>
      </c>
      <c r="L143" s="252"/>
      <c r="M143" s="253" t="s">
        <v>19</v>
      </c>
      <c r="N143" s="254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167</v>
      </c>
      <c r="AT143" s="215" t="s">
        <v>226</v>
      </c>
      <c r="AU143" s="215" t="s">
        <v>81</v>
      </c>
      <c r="AY143" s="17" t="s">
        <v>119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77</v>
      </c>
      <c r="BK143" s="216">
        <f>ROUND(I143*H143,2)</f>
        <v>0</v>
      </c>
      <c r="BL143" s="17" t="s">
        <v>126</v>
      </c>
      <c r="BM143" s="215" t="s">
        <v>230</v>
      </c>
    </row>
    <row r="144" s="13" customFormat="1">
      <c r="A144" s="13"/>
      <c r="B144" s="222"/>
      <c r="C144" s="223"/>
      <c r="D144" s="224" t="s">
        <v>134</v>
      </c>
      <c r="E144" s="223"/>
      <c r="F144" s="226" t="s">
        <v>231</v>
      </c>
      <c r="G144" s="223"/>
      <c r="H144" s="227">
        <v>81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134</v>
      </c>
      <c r="AU144" s="233" t="s">
        <v>81</v>
      </c>
      <c r="AV144" s="13" t="s">
        <v>81</v>
      </c>
      <c r="AW144" s="13" t="s">
        <v>4</v>
      </c>
      <c r="AX144" s="13" t="s">
        <v>77</v>
      </c>
      <c r="AY144" s="233" t="s">
        <v>119</v>
      </c>
    </row>
    <row r="145" s="2" customFormat="1" ht="24.15" customHeight="1">
      <c r="A145" s="38"/>
      <c r="B145" s="39"/>
      <c r="C145" s="204" t="s">
        <v>232</v>
      </c>
      <c r="D145" s="204" t="s">
        <v>121</v>
      </c>
      <c r="E145" s="205" t="s">
        <v>233</v>
      </c>
      <c r="F145" s="206" t="s">
        <v>234</v>
      </c>
      <c r="G145" s="207" t="s">
        <v>229</v>
      </c>
      <c r="H145" s="208">
        <v>2175.2640000000001</v>
      </c>
      <c r="I145" s="209"/>
      <c r="J145" s="210">
        <f>ROUND(I145*H145,2)</f>
        <v>0</v>
      </c>
      <c r="K145" s="206" t="s">
        <v>125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126</v>
      </c>
      <c r="AT145" s="215" t="s">
        <v>121</v>
      </c>
      <c r="AU145" s="215" t="s">
        <v>81</v>
      </c>
      <c r="AY145" s="17" t="s">
        <v>119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77</v>
      </c>
      <c r="BK145" s="216">
        <f>ROUND(I145*H145,2)</f>
        <v>0</v>
      </c>
      <c r="BL145" s="17" t="s">
        <v>126</v>
      </c>
      <c r="BM145" s="215" t="s">
        <v>235</v>
      </c>
    </row>
    <row r="146" s="2" customFormat="1">
      <c r="A146" s="38"/>
      <c r="B146" s="39"/>
      <c r="C146" s="40"/>
      <c r="D146" s="217" t="s">
        <v>128</v>
      </c>
      <c r="E146" s="40"/>
      <c r="F146" s="218" t="s">
        <v>236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81</v>
      </c>
    </row>
    <row r="147" s="13" customFormat="1">
      <c r="A147" s="13"/>
      <c r="B147" s="222"/>
      <c r="C147" s="223"/>
      <c r="D147" s="224" t="s">
        <v>134</v>
      </c>
      <c r="E147" s="223"/>
      <c r="F147" s="226" t="s">
        <v>237</v>
      </c>
      <c r="G147" s="223"/>
      <c r="H147" s="227">
        <v>2175.2640000000001</v>
      </c>
      <c r="I147" s="228"/>
      <c r="J147" s="223"/>
      <c r="K147" s="223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134</v>
      </c>
      <c r="AU147" s="233" t="s">
        <v>81</v>
      </c>
      <c r="AV147" s="13" t="s">
        <v>81</v>
      </c>
      <c r="AW147" s="13" t="s">
        <v>4</v>
      </c>
      <c r="AX147" s="13" t="s">
        <v>77</v>
      </c>
      <c r="AY147" s="233" t="s">
        <v>119</v>
      </c>
    </row>
    <row r="148" s="2" customFormat="1" ht="24.15" customHeight="1">
      <c r="A148" s="38"/>
      <c r="B148" s="39"/>
      <c r="C148" s="204" t="s">
        <v>238</v>
      </c>
      <c r="D148" s="204" t="s">
        <v>121</v>
      </c>
      <c r="E148" s="205" t="s">
        <v>239</v>
      </c>
      <c r="F148" s="206" t="s">
        <v>240</v>
      </c>
      <c r="G148" s="207" t="s">
        <v>175</v>
      </c>
      <c r="H148" s="208">
        <v>63</v>
      </c>
      <c r="I148" s="209"/>
      <c r="J148" s="210">
        <f>ROUND(I148*H148,2)</f>
        <v>0</v>
      </c>
      <c r="K148" s="206" t="s">
        <v>125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126</v>
      </c>
      <c r="AT148" s="215" t="s">
        <v>121</v>
      </c>
      <c r="AU148" s="215" t="s">
        <v>81</v>
      </c>
      <c r="AY148" s="17" t="s">
        <v>119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77</v>
      </c>
      <c r="BK148" s="216">
        <f>ROUND(I148*H148,2)</f>
        <v>0</v>
      </c>
      <c r="BL148" s="17" t="s">
        <v>126</v>
      </c>
      <c r="BM148" s="215" t="s">
        <v>241</v>
      </c>
    </row>
    <row r="149" s="2" customFormat="1">
      <c r="A149" s="38"/>
      <c r="B149" s="39"/>
      <c r="C149" s="40"/>
      <c r="D149" s="217" t="s">
        <v>128</v>
      </c>
      <c r="E149" s="40"/>
      <c r="F149" s="218" t="s">
        <v>242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128</v>
      </c>
      <c r="AU149" s="17" t="s">
        <v>81</v>
      </c>
    </row>
    <row r="150" s="13" customFormat="1">
      <c r="A150" s="13"/>
      <c r="B150" s="222"/>
      <c r="C150" s="223"/>
      <c r="D150" s="224" t="s">
        <v>134</v>
      </c>
      <c r="E150" s="225" t="s">
        <v>19</v>
      </c>
      <c r="F150" s="226" t="s">
        <v>243</v>
      </c>
      <c r="G150" s="223"/>
      <c r="H150" s="227">
        <v>63</v>
      </c>
      <c r="I150" s="228"/>
      <c r="J150" s="223"/>
      <c r="K150" s="223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134</v>
      </c>
      <c r="AU150" s="233" t="s">
        <v>81</v>
      </c>
      <c r="AV150" s="13" t="s">
        <v>81</v>
      </c>
      <c r="AW150" s="13" t="s">
        <v>33</v>
      </c>
      <c r="AX150" s="13" t="s">
        <v>77</v>
      </c>
      <c r="AY150" s="233" t="s">
        <v>119</v>
      </c>
    </row>
    <row r="151" s="2" customFormat="1" ht="37.8" customHeight="1">
      <c r="A151" s="38"/>
      <c r="B151" s="39"/>
      <c r="C151" s="204" t="s">
        <v>7</v>
      </c>
      <c r="D151" s="204" t="s">
        <v>121</v>
      </c>
      <c r="E151" s="205" t="s">
        <v>244</v>
      </c>
      <c r="F151" s="206" t="s">
        <v>245</v>
      </c>
      <c r="G151" s="207" t="s">
        <v>175</v>
      </c>
      <c r="H151" s="208">
        <v>90</v>
      </c>
      <c r="I151" s="209"/>
      <c r="J151" s="210">
        <f>ROUND(I151*H151,2)</f>
        <v>0</v>
      </c>
      <c r="K151" s="206" t="s">
        <v>125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126</v>
      </c>
      <c r="AT151" s="215" t="s">
        <v>121</v>
      </c>
      <c r="AU151" s="215" t="s">
        <v>81</v>
      </c>
      <c r="AY151" s="17" t="s">
        <v>119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77</v>
      </c>
      <c r="BK151" s="216">
        <f>ROUND(I151*H151,2)</f>
        <v>0</v>
      </c>
      <c r="BL151" s="17" t="s">
        <v>126</v>
      </c>
      <c r="BM151" s="215" t="s">
        <v>246</v>
      </c>
    </row>
    <row r="152" s="2" customFormat="1">
      <c r="A152" s="38"/>
      <c r="B152" s="39"/>
      <c r="C152" s="40"/>
      <c r="D152" s="217" t="s">
        <v>128</v>
      </c>
      <c r="E152" s="40"/>
      <c r="F152" s="218" t="s">
        <v>247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128</v>
      </c>
      <c r="AU152" s="17" t="s">
        <v>81</v>
      </c>
    </row>
    <row r="153" s="2" customFormat="1" ht="37.8" customHeight="1">
      <c r="A153" s="38"/>
      <c r="B153" s="39"/>
      <c r="C153" s="204" t="s">
        <v>248</v>
      </c>
      <c r="D153" s="204" t="s">
        <v>121</v>
      </c>
      <c r="E153" s="205" t="s">
        <v>249</v>
      </c>
      <c r="F153" s="206" t="s">
        <v>250</v>
      </c>
      <c r="G153" s="207" t="s">
        <v>175</v>
      </c>
      <c r="H153" s="208">
        <v>22.5</v>
      </c>
      <c r="I153" s="209"/>
      <c r="J153" s="210">
        <f>ROUND(I153*H153,2)</f>
        <v>0</v>
      </c>
      <c r="K153" s="206" t="s">
        <v>125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126</v>
      </c>
      <c r="AT153" s="215" t="s">
        <v>121</v>
      </c>
      <c r="AU153" s="215" t="s">
        <v>81</v>
      </c>
      <c r="AY153" s="17" t="s">
        <v>119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77</v>
      </c>
      <c r="BK153" s="216">
        <f>ROUND(I153*H153,2)</f>
        <v>0</v>
      </c>
      <c r="BL153" s="17" t="s">
        <v>126</v>
      </c>
      <c r="BM153" s="215" t="s">
        <v>251</v>
      </c>
    </row>
    <row r="154" s="2" customFormat="1">
      <c r="A154" s="38"/>
      <c r="B154" s="39"/>
      <c r="C154" s="40"/>
      <c r="D154" s="217" t="s">
        <v>128</v>
      </c>
      <c r="E154" s="40"/>
      <c r="F154" s="218" t="s">
        <v>252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128</v>
      </c>
      <c r="AU154" s="17" t="s">
        <v>81</v>
      </c>
    </row>
    <row r="155" s="13" customFormat="1">
      <c r="A155" s="13"/>
      <c r="B155" s="222"/>
      <c r="C155" s="223"/>
      <c r="D155" s="224" t="s">
        <v>134</v>
      </c>
      <c r="E155" s="225" t="s">
        <v>19</v>
      </c>
      <c r="F155" s="226" t="s">
        <v>253</v>
      </c>
      <c r="G155" s="223"/>
      <c r="H155" s="227">
        <v>22.5</v>
      </c>
      <c r="I155" s="228"/>
      <c r="J155" s="223"/>
      <c r="K155" s="223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134</v>
      </c>
      <c r="AU155" s="233" t="s">
        <v>81</v>
      </c>
      <c r="AV155" s="13" t="s">
        <v>81</v>
      </c>
      <c r="AW155" s="13" t="s">
        <v>33</v>
      </c>
      <c r="AX155" s="13" t="s">
        <v>77</v>
      </c>
      <c r="AY155" s="233" t="s">
        <v>119</v>
      </c>
    </row>
    <row r="156" s="2" customFormat="1" ht="16.5" customHeight="1">
      <c r="A156" s="38"/>
      <c r="B156" s="39"/>
      <c r="C156" s="245" t="s">
        <v>254</v>
      </c>
      <c r="D156" s="245" t="s">
        <v>226</v>
      </c>
      <c r="E156" s="246" t="s">
        <v>255</v>
      </c>
      <c r="F156" s="247" t="s">
        <v>256</v>
      </c>
      <c r="G156" s="248" t="s">
        <v>229</v>
      </c>
      <c r="H156" s="249">
        <v>43.113999999999997</v>
      </c>
      <c r="I156" s="250"/>
      <c r="J156" s="251">
        <f>ROUND(I156*H156,2)</f>
        <v>0</v>
      </c>
      <c r="K156" s="247" t="s">
        <v>125</v>
      </c>
      <c r="L156" s="252"/>
      <c r="M156" s="253" t="s">
        <v>19</v>
      </c>
      <c r="N156" s="254" t="s">
        <v>43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167</v>
      </c>
      <c r="AT156" s="215" t="s">
        <v>226</v>
      </c>
      <c r="AU156" s="215" t="s">
        <v>81</v>
      </c>
      <c r="AY156" s="17" t="s">
        <v>119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77</v>
      </c>
      <c r="BK156" s="216">
        <f>ROUND(I156*H156,2)</f>
        <v>0</v>
      </c>
      <c r="BL156" s="17" t="s">
        <v>126</v>
      </c>
      <c r="BM156" s="215" t="s">
        <v>257</v>
      </c>
    </row>
    <row r="157" s="13" customFormat="1">
      <c r="A157" s="13"/>
      <c r="B157" s="222"/>
      <c r="C157" s="223"/>
      <c r="D157" s="224" t="s">
        <v>134</v>
      </c>
      <c r="E157" s="223"/>
      <c r="F157" s="226" t="s">
        <v>258</v>
      </c>
      <c r="G157" s="223"/>
      <c r="H157" s="227">
        <v>43.113999999999997</v>
      </c>
      <c r="I157" s="228"/>
      <c r="J157" s="223"/>
      <c r="K157" s="223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134</v>
      </c>
      <c r="AU157" s="233" t="s">
        <v>81</v>
      </c>
      <c r="AV157" s="13" t="s">
        <v>81</v>
      </c>
      <c r="AW157" s="13" t="s">
        <v>4</v>
      </c>
      <c r="AX157" s="13" t="s">
        <v>77</v>
      </c>
      <c r="AY157" s="233" t="s">
        <v>119</v>
      </c>
    </row>
    <row r="158" s="2" customFormat="1" ht="24.15" customHeight="1">
      <c r="A158" s="38"/>
      <c r="B158" s="39"/>
      <c r="C158" s="204" t="s">
        <v>259</v>
      </c>
      <c r="D158" s="204" t="s">
        <v>121</v>
      </c>
      <c r="E158" s="205" t="s">
        <v>260</v>
      </c>
      <c r="F158" s="206" t="s">
        <v>261</v>
      </c>
      <c r="G158" s="207" t="s">
        <v>124</v>
      </c>
      <c r="H158" s="208">
        <v>42</v>
      </c>
      <c r="I158" s="209"/>
      <c r="J158" s="210">
        <f>ROUND(I158*H158,2)</f>
        <v>0</v>
      </c>
      <c r="K158" s="206" t="s">
        <v>125</v>
      </c>
      <c r="L158" s="44"/>
      <c r="M158" s="211" t="s">
        <v>19</v>
      </c>
      <c r="N158" s="212" t="s">
        <v>43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126</v>
      </c>
      <c r="AT158" s="215" t="s">
        <v>121</v>
      </c>
      <c r="AU158" s="215" t="s">
        <v>81</v>
      </c>
      <c r="AY158" s="17" t="s">
        <v>119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77</v>
      </c>
      <c r="BK158" s="216">
        <f>ROUND(I158*H158,2)</f>
        <v>0</v>
      </c>
      <c r="BL158" s="17" t="s">
        <v>126</v>
      </c>
      <c r="BM158" s="215" t="s">
        <v>262</v>
      </c>
    </row>
    <row r="159" s="2" customFormat="1">
      <c r="A159" s="38"/>
      <c r="B159" s="39"/>
      <c r="C159" s="40"/>
      <c r="D159" s="217" t="s">
        <v>128</v>
      </c>
      <c r="E159" s="40"/>
      <c r="F159" s="218" t="s">
        <v>263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128</v>
      </c>
      <c r="AU159" s="17" t="s">
        <v>81</v>
      </c>
    </row>
    <row r="160" s="2" customFormat="1" ht="24.15" customHeight="1">
      <c r="A160" s="38"/>
      <c r="B160" s="39"/>
      <c r="C160" s="204" t="s">
        <v>264</v>
      </c>
      <c r="D160" s="204" t="s">
        <v>121</v>
      </c>
      <c r="E160" s="205" t="s">
        <v>265</v>
      </c>
      <c r="F160" s="206" t="s">
        <v>266</v>
      </c>
      <c r="G160" s="207" t="s">
        <v>124</v>
      </c>
      <c r="H160" s="208">
        <v>42</v>
      </c>
      <c r="I160" s="209"/>
      <c r="J160" s="210">
        <f>ROUND(I160*H160,2)</f>
        <v>0</v>
      </c>
      <c r="K160" s="206" t="s">
        <v>125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126</v>
      </c>
      <c r="AT160" s="215" t="s">
        <v>121</v>
      </c>
      <c r="AU160" s="215" t="s">
        <v>81</v>
      </c>
      <c r="AY160" s="17" t="s">
        <v>119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77</v>
      </c>
      <c r="BK160" s="216">
        <f>ROUND(I160*H160,2)</f>
        <v>0</v>
      </c>
      <c r="BL160" s="17" t="s">
        <v>126</v>
      </c>
      <c r="BM160" s="215" t="s">
        <v>267</v>
      </c>
    </row>
    <row r="161" s="2" customFormat="1">
      <c r="A161" s="38"/>
      <c r="B161" s="39"/>
      <c r="C161" s="40"/>
      <c r="D161" s="217" t="s">
        <v>128</v>
      </c>
      <c r="E161" s="40"/>
      <c r="F161" s="218" t="s">
        <v>268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128</v>
      </c>
      <c r="AU161" s="17" t="s">
        <v>81</v>
      </c>
    </row>
    <row r="162" s="2" customFormat="1" ht="16.5" customHeight="1">
      <c r="A162" s="38"/>
      <c r="B162" s="39"/>
      <c r="C162" s="245" t="s">
        <v>269</v>
      </c>
      <c r="D162" s="245" t="s">
        <v>226</v>
      </c>
      <c r="E162" s="246" t="s">
        <v>270</v>
      </c>
      <c r="F162" s="247" t="s">
        <v>271</v>
      </c>
      <c r="G162" s="248" t="s">
        <v>272</v>
      </c>
      <c r="H162" s="249">
        <v>1.323</v>
      </c>
      <c r="I162" s="250"/>
      <c r="J162" s="251">
        <f>ROUND(I162*H162,2)</f>
        <v>0</v>
      </c>
      <c r="K162" s="247" t="s">
        <v>125</v>
      </c>
      <c r="L162" s="252"/>
      <c r="M162" s="253" t="s">
        <v>19</v>
      </c>
      <c r="N162" s="254" t="s">
        <v>43</v>
      </c>
      <c r="O162" s="84"/>
      <c r="P162" s="213">
        <f>O162*H162</f>
        <v>0</v>
      </c>
      <c r="Q162" s="213">
        <v>0.001</v>
      </c>
      <c r="R162" s="213">
        <f>Q162*H162</f>
        <v>0.001323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167</v>
      </c>
      <c r="AT162" s="215" t="s">
        <v>226</v>
      </c>
      <c r="AU162" s="215" t="s">
        <v>81</v>
      </c>
      <c r="AY162" s="17" t="s">
        <v>119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77</v>
      </c>
      <c r="BK162" s="216">
        <f>ROUND(I162*H162,2)</f>
        <v>0</v>
      </c>
      <c r="BL162" s="17" t="s">
        <v>126</v>
      </c>
      <c r="BM162" s="215" t="s">
        <v>273</v>
      </c>
    </row>
    <row r="163" s="13" customFormat="1">
      <c r="A163" s="13"/>
      <c r="B163" s="222"/>
      <c r="C163" s="223"/>
      <c r="D163" s="224" t="s">
        <v>134</v>
      </c>
      <c r="E163" s="223"/>
      <c r="F163" s="226" t="s">
        <v>274</v>
      </c>
      <c r="G163" s="223"/>
      <c r="H163" s="227">
        <v>1.323</v>
      </c>
      <c r="I163" s="228"/>
      <c r="J163" s="223"/>
      <c r="K163" s="223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134</v>
      </c>
      <c r="AU163" s="233" t="s">
        <v>81</v>
      </c>
      <c r="AV163" s="13" t="s">
        <v>81</v>
      </c>
      <c r="AW163" s="13" t="s">
        <v>4</v>
      </c>
      <c r="AX163" s="13" t="s">
        <v>77</v>
      </c>
      <c r="AY163" s="233" t="s">
        <v>119</v>
      </c>
    </row>
    <row r="164" s="2" customFormat="1" ht="21.75" customHeight="1">
      <c r="A164" s="38"/>
      <c r="B164" s="39"/>
      <c r="C164" s="204" t="s">
        <v>275</v>
      </c>
      <c r="D164" s="204" t="s">
        <v>121</v>
      </c>
      <c r="E164" s="205" t="s">
        <v>276</v>
      </c>
      <c r="F164" s="206" t="s">
        <v>277</v>
      </c>
      <c r="G164" s="207" t="s">
        <v>124</v>
      </c>
      <c r="H164" s="208">
        <v>3000</v>
      </c>
      <c r="I164" s="209"/>
      <c r="J164" s="210">
        <f>ROUND(I164*H164,2)</f>
        <v>0</v>
      </c>
      <c r="K164" s="206" t="s">
        <v>125</v>
      </c>
      <c r="L164" s="44"/>
      <c r="M164" s="211" t="s">
        <v>19</v>
      </c>
      <c r="N164" s="212" t="s">
        <v>43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126</v>
      </c>
      <c r="AT164" s="215" t="s">
        <v>121</v>
      </c>
      <c r="AU164" s="215" t="s">
        <v>81</v>
      </c>
      <c r="AY164" s="17" t="s">
        <v>119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77</v>
      </c>
      <c r="BK164" s="216">
        <f>ROUND(I164*H164,2)</f>
        <v>0</v>
      </c>
      <c r="BL164" s="17" t="s">
        <v>126</v>
      </c>
      <c r="BM164" s="215" t="s">
        <v>278</v>
      </c>
    </row>
    <row r="165" s="2" customFormat="1">
      <c r="A165" s="38"/>
      <c r="B165" s="39"/>
      <c r="C165" s="40"/>
      <c r="D165" s="217" t="s">
        <v>128</v>
      </c>
      <c r="E165" s="40"/>
      <c r="F165" s="218" t="s">
        <v>279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128</v>
      </c>
      <c r="AU165" s="17" t="s">
        <v>81</v>
      </c>
    </row>
    <row r="166" s="2" customFormat="1" ht="24.15" customHeight="1">
      <c r="A166" s="38"/>
      <c r="B166" s="39"/>
      <c r="C166" s="204" t="s">
        <v>280</v>
      </c>
      <c r="D166" s="204" t="s">
        <v>121</v>
      </c>
      <c r="E166" s="205" t="s">
        <v>281</v>
      </c>
      <c r="F166" s="206" t="s">
        <v>282</v>
      </c>
      <c r="G166" s="207" t="s">
        <v>124</v>
      </c>
      <c r="H166" s="208">
        <v>120</v>
      </c>
      <c r="I166" s="209"/>
      <c r="J166" s="210">
        <f>ROUND(I166*H166,2)</f>
        <v>0</v>
      </c>
      <c r="K166" s="206" t="s">
        <v>125</v>
      </c>
      <c r="L166" s="44"/>
      <c r="M166" s="211" t="s">
        <v>19</v>
      </c>
      <c r="N166" s="212" t="s">
        <v>43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126</v>
      </c>
      <c r="AT166" s="215" t="s">
        <v>121</v>
      </c>
      <c r="AU166" s="215" t="s">
        <v>81</v>
      </c>
      <c r="AY166" s="17" t="s">
        <v>119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77</v>
      </c>
      <c r="BK166" s="216">
        <f>ROUND(I166*H166,2)</f>
        <v>0</v>
      </c>
      <c r="BL166" s="17" t="s">
        <v>126</v>
      </c>
      <c r="BM166" s="215" t="s">
        <v>283</v>
      </c>
    </row>
    <row r="167" s="2" customFormat="1">
      <c r="A167" s="38"/>
      <c r="B167" s="39"/>
      <c r="C167" s="40"/>
      <c r="D167" s="217" t="s">
        <v>128</v>
      </c>
      <c r="E167" s="40"/>
      <c r="F167" s="218" t="s">
        <v>284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128</v>
      </c>
      <c r="AU167" s="17" t="s">
        <v>81</v>
      </c>
    </row>
    <row r="168" s="12" customFormat="1" ht="22.8" customHeight="1">
      <c r="A168" s="12"/>
      <c r="B168" s="188"/>
      <c r="C168" s="189"/>
      <c r="D168" s="190" t="s">
        <v>71</v>
      </c>
      <c r="E168" s="202" t="s">
        <v>81</v>
      </c>
      <c r="F168" s="202" t="s">
        <v>285</v>
      </c>
      <c r="G168" s="189"/>
      <c r="H168" s="189"/>
      <c r="I168" s="192"/>
      <c r="J168" s="203">
        <f>BK168</f>
        <v>0</v>
      </c>
      <c r="K168" s="189"/>
      <c r="L168" s="194"/>
      <c r="M168" s="195"/>
      <c r="N168" s="196"/>
      <c r="O168" s="196"/>
      <c r="P168" s="197">
        <f>SUM(P169:P180)</f>
        <v>0</v>
      </c>
      <c r="Q168" s="196"/>
      <c r="R168" s="197">
        <f>SUM(R169:R180)</f>
        <v>52.695677640000007</v>
      </c>
      <c r="S168" s="196"/>
      <c r="T168" s="198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77</v>
      </c>
      <c r="AT168" s="200" t="s">
        <v>71</v>
      </c>
      <c r="AU168" s="200" t="s">
        <v>77</v>
      </c>
      <c r="AY168" s="199" t="s">
        <v>119</v>
      </c>
      <c r="BK168" s="201">
        <f>SUM(BK169:BK180)</f>
        <v>0</v>
      </c>
    </row>
    <row r="169" s="2" customFormat="1" ht="33" customHeight="1">
      <c r="A169" s="38"/>
      <c r="B169" s="39"/>
      <c r="C169" s="204" t="s">
        <v>286</v>
      </c>
      <c r="D169" s="204" t="s">
        <v>121</v>
      </c>
      <c r="E169" s="205" t="s">
        <v>287</v>
      </c>
      <c r="F169" s="206" t="s">
        <v>288</v>
      </c>
      <c r="G169" s="207" t="s">
        <v>164</v>
      </c>
      <c r="H169" s="208">
        <v>241.5</v>
      </c>
      <c r="I169" s="209"/>
      <c r="J169" s="210">
        <f>ROUND(I169*H169,2)</f>
        <v>0</v>
      </c>
      <c r="K169" s="206" t="s">
        <v>125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0.20477000000000001</v>
      </c>
      <c r="R169" s="213">
        <f>Q169*H169</f>
        <v>49.451955000000005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126</v>
      </c>
      <c r="AT169" s="215" t="s">
        <v>121</v>
      </c>
      <c r="AU169" s="215" t="s">
        <v>81</v>
      </c>
      <c r="AY169" s="17" t="s">
        <v>119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77</v>
      </c>
      <c r="BK169" s="216">
        <f>ROUND(I169*H169,2)</f>
        <v>0</v>
      </c>
      <c r="BL169" s="17" t="s">
        <v>126</v>
      </c>
      <c r="BM169" s="215" t="s">
        <v>289</v>
      </c>
    </row>
    <row r="170" s="2" customFormat="1">
      <c r="A170" s="38"/>
      <c r="B170" s="39"/>
      <c r="C170" s="40"/>
      <c r="D170" s="217" t="s">
        <v>128</v>
      </c>
      <c r="E170" s="40"/>
      <c r="F170" s="218" t="s">
        <v>290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128</v>
      </c>
      <c r="AU170" s="17" t="s">
        <v>81</v>
      </c>
    </row>
    <row r="171" s="2" customFormat="1" ht="16.5" customHeight="1">
      <c r="A171" s="38"/>
      <c r="B171" s="39"/>
      <c r="C171" s="204" t="s">
        <v>291</v>
      </c>
      <c r="D171" s="204" t="s">
        <v>121</v>
      </c>
      <c r="E171" s="205" t="s">
        <v>292</v>
      </c>
      <c r="F171" s="206" t="s">
        <v>293</v>
      </c>
      <c r="G171" s="207" t="s">
        <v>175</v>
      </c>
      <c r="H171" s="208">
        <v>0.38400000000000001</v>
      </c>
      <c r="I171" s="209"/>
      <c r="J171" s="210">
        <f>ROUND(I171*H171,2)</f>
        <v>0</v>
      </c>
      <c r="K171" s="206" t="s">
        <v>125</v>
      </c>
      <c r="L171" s="44"/>
      <c r="M171" s="211" t="s">
        <v>19</v>
      </c>
      <c r="N171" s="212" t="s">
        <v>43</v>
      </c>
      <c r="O171" s="84"/>
      <c r="P171" s="213">
        <f>O171*H171</f>
        <v>0</v>
      </c>
      <c r="Q171" s="213">
        <v>2.47214</v>
      </c>
      <c r="R171" s="213">
        <f>Q171*H171</f>
        <v>0.94930175999999999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126</v>
      </c>
      <c r="AT171" s="215" t="s">
        <v>121</v>
      </c>
      <c r="AU171" s="215" t="s">
        <v>81</v>
      </c>
      <c r="AY171" s="17" t="s">
        <v>119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77</v>
      </c>
      <c r="BK171" s="216">
        <f>ROUND(I171*H171,2)</f>
        <v>0</v>
      </c>
      <c r="BL171" s="17" t="s">
        <v>126</v>
      </c>
      <c r="BM171" s="215" t="s">
        <v>294</v>
      </c>
    </row>
    <row r="172" s="2" customFormat="1">
      <c r="A172" s="38"/>
      <c r="B172" s="39"/>
      <c r="C172" s="40"/>
      <c r="D172" s="217" t="s">
        <v>128</v>
      </c>
      <c r="E172" s="40"/>
      <c r="F172" s="218" t="s">
        <v>295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128</v>
      </c>
      <c r="AU172" s="17" t="s">
        <v>81</v>
      </c>
    </row>
    <row r="173" s="14" customFormat="1">
      <c r="A173" s="14"/>
      <c r="B173" s="234"/>
      <c r="C173" s="235"/>
      <c r="D173" s="224" t="s">
        <v>134</v>
      </c>
      <c r="E173" s="236" t="s">
        <v>19</v>
      </c>
      <c r="F173" s="237" t="s">
        <v>296</v>
      </c>
      <c r="G173" s="235"/>
      <c r="H173" s="236" t="s">
        <v>19</v>
      </c>
      <c r="I173" s="238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134</v>
      </c>
      <c r="AU173" s="243" t="s">
        <v>81</v>
      </c>
      <c r="AV173" s="14" t="s">
        <v>77</v>
      </c>
      <c r="AW173" s="14" t="s">
        <v>33</v>
      </c>
      <c r="AX173" s="14" t="s">
        <v>72</v>
      </c>
      <c r="AY173" s="243" t="s">
        <v>119</v>
      </c>
    </row>
    <row r="174" s="13" customFormat="1">
      <c r="A174" s="13"/>
      <c r="B174" s="222"/>
      <c r="C174" s="223"/>
      <c r="D174" s="224" t="s">
        <v>134</v>
      </c>
      <c r="E174" s="225" t="s">
        <v>19</v>
      </c>
      <c r="F174" s="226" t="s">
        <v>297</v>
      </c>
      <c r="G174" s="223"/>
      <c r="H174" s="227">
        <v>0.38400000000000001</v>
      </c>
      <c r="I174" s="228"/>
      <c r="J174" s="223"/>
      <c r="K174" s="223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134</v>
      </c>
      <c r="AU174" s="233" t="s">
        <v>81</v>
      </c>
      <c r="AV174" s="13" t="s">
        <v>81</v>
      </c>
      <c r="AW174" s="13" t="s">
        <v>33</v>
      </c>
      <c r="AX174" s="13" t="s">
        <v>77</v>
      </c>
      <c r="AY174" s="233" t="s">
        <v>119</v>
      </c>
    </row>
    <row r="175" s="2" customFormat="1" ht="21.75" customHeight="1">
      <c r="A175" s="38"/>
      <c r="B175" s="39"/>
      <c r="C175" s="204" t="s">
        <v>298</v>
      </c>
      <c r="D175" s="204" t="s">
        <v>121</v>
      </c>
      <c r="E175" s="205" t="s">
        <v>299</v>
      </c>
      <c r="F175" s="206" t="s">
        <v>300</v>
      </c>
      <c r="G175" s="207" t="s">
        <v>175</v>
      </c>
      <c r="H175" s="208">
        <v>0.91200000000000003</v>
      </c>
      <c r="I175" s="209"/>
      <c r="J175" s="210">
        <f>ROUND(I175*H175,2)</f>
        <v>0</v>
      </c>
      <c r="K175" s="206" t="s">
        <v>125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2.5018699999999998</v>
      </c>
      <c r="R175" s="213">
        <f>Q175*H175</f>
        <v>2.2817054400000001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126</v>
      </c>
      <c r="AT175" s="215" t="s">
        <v>121</v>
      </c>
      <c r="AU175" s="215" t="s">
        <v>81</v>
      </c>
      <c r="AY175" s="17" t="s">
        <v>119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77</v>
      </c>
      <c r="BK175" s="216">
        <f>ROUND(I175*H175,2)</f>
        <v>0</v>
      </c>
      <c r="BL175" s="17" t="s">
        <v>126</v>
      </c>
      <c r="BM175" s="215" t="s">
        <v>301</v>
      </c>
    </row>
    <row r="176" s="2" customFormat="1">
      <c r="A176" s="38"/>
      <c r="B176" s="39"/>
      <c r="C176" s="40"/>
      <c r="D176" s="217" t="s">
        <v>128</v>
      </c>
      <c r="E176" s="40"/>
      <c r="F176" s="218" t="s">
        <v>302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128</v>
      </c>
      <c r="AU176" s="17" t="s">
        <v>81</v>
      </c>
    </row>
    <row r="177" s="14" customFormat="1">
      <c r="A177" s="14"/>
      <c r="B177" s="234"/>
      <c r="C177" s="235"/>
      <c r="D177" s="224" t="s">
        <v>134</v>
      </c>
      <c r="E177" s="236" t="s">
        <v>19</v>
      </c>
      <c r="F177" s="237" t="s">
        <v>303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134</v>
      </c>
      <c r="AU177" s="243" t="s">
        <v>81</v>
      </c>
      <c r="AV177" s="14" t="s">
        <v>77</v>
      </c>
      <c r="AW177" s="14" t="s">
        <v>33</v>
      </c>
      <c r="AX177" s="14" t="s">
        <v>72</v>
      </c>
      <c r="AY177" s="243" t="s">
        <v>119</v>
      </c>
    </row>
    <row r="178" s="13" customFormat="1">
      <c r="A178" s="13"/>
      <c r="B178" s="222"/>
      <c r="C178" s="223"/>
      <c r="D178" s="224" t="s">
        <v>134</v>
      </c>
      <c r="E178" s="225" t="s">
        <v>19</v>
      </c>
      <c r="F178" s="226" t="s">
        <v>304</v>
      </c>
      <c r="G178" s="223"/>
      <c r="H178" s="227">
        <v>0.91200000000000003</v>
      </c>
      <c r="I178" s="228"/>
      <c r="J178" s="223"/>
      <c r="K178" s="223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134</v>
      </c>
      <c r="AU178" s="233" t="s">
        <v>81</v>
      </c>
      <c r="AV178" s="13" t="s">
        <v>81</v>
      </c>
      <c r="AW178" s="13" t="s">
        <v>33</v>
      </c>
      <c r="AX178" s="13" t="s">
        <v>77</v>
      </c>
      <c r="AY178" s="233" t="s">
        <v>119</v>
      </c>
    </row>
    <row r="179" s="2" customFormat="1" ht="16.5" customHeight="1">
      <c r="A179" s="38"/>
      <c r="B179" s="39"/>
      <c r="C179" s="204" t="s">
        <v>305</v>
      </c>
      <c r="D179" s="204" t="s">
        <v>121</v>
      </c>
      <c r="E179" s="205" t="s">
        <v>306</v>
      </c>
      <c r="F179" s="206" t="s">
        <v>307</v>
      </c>
      <c r="G179" s="207" t="s">
        <v>229</v>
      </c>
      <c r="H179" s="208">
        <v>0.012</v>
      </c>
      <c r="I179" s="209"/>
      <c r="J179" s="210">
        <f>ROUND(I179*H179,2)</f>
        <v>0</v>
      </c>
      <c r="K179" s="206" t="s">
        <v>125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1.05962</v>
      </c>
      <c r="R179" s="213">
        <f>Q179*H179</f>
        <v>0.01271544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126</v>
      </c>
      <c r="AT179" s="215" t="s">
        <v>121</v>
      </c>
      <c r="AU179" s="215" t="s">
        <v>81</v>
      </c>
      <c r="AY179" s="17" t="s">
        <v>119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77</v>
      </c>
      <c r="BK179" s="216">
        <f>ROUND(I179*H179,2)</f>
        <v>0</v>
      </c>
      <c r="BL179" s="17" t="s">
        <v>126</v>
      </c>
      <c r="BM179" s="215" t="s">
        <v>308</v>
      </c>
    </row>
    <row r="180" s="2" customFormat="1">
      <c r="A180" s="38"/>
      <c r="B180" s="39"/>
      <c r="C180" s="40"/>
      <c r="D180" s="217" t="s">
        <v>128</v>
      </c>
      <c r="E180" s="40"/>
      <c r="F180" s="218" t="s">
        <v>309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128</v>
      </c>
      <c r="AU180" s="17" t="s">
        <v>81</v>
      </c>
    </row>
    <row r="181" s="12" customFormat="1" ht="22.8" customHeight="1">
      <c r="A181" s="12"/>
      <c r="B181" s="188"/>
      <c r="C181" s="189"/>
      <c r="D181" s="190" t="s">
        <v>71</v>
      </c>
      <c r="E181" s="202" t="s">
        <v>136</v>
      </c>
      <c r="F181" s="202" t="s">
        <v>310</v>
      </c>
      <c r="G181" s="189"/>
      <c r="H181" s="189"/>
      <c r="I181" s="192"/>
      <c r="J181" s="203">
        <f>BK181</f>
        <v>0</v>
      </c>
      <c r="K181" s="189"/>
      <c r="L181" s="194"/>
      <c r="M181" s="195"/>
      <c r="N181" s="196"/>
      <c r="O181" s="196"/>
      <c r="P181" s="197">
        <f>SUM(P182:P188)</f>
        <v>0</v>
      </c>
      <c r="Q181" s="196"/>
      <c r="R181" s="197">
        <f>SUM(R182:R188)</f>
        <v>2.436410108</v>
      </c>
      <c r="S181" s="196"/>
      <c r="T181" s="198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9" t="s">
        <v>77</v>
      </c>
      <c r="AT181" s="200" t="s">
        <v>71</v>
      </c>
      <c r="AU181" s="200" t="s">
        <v>77</v>
      </c>
      <c r="AY181" s="199" t="s">
        <v>119</v>
      </c>
      <c r="BK181" s="201">
        <f>SUM(BK182:BK188)</f>
        <v>0</v>
      </c>
    </row>
    <row r="182" s="2" customFormat="1" ht="24.15" customHeight="1">
      <c r="A182" s="38"/>
      <c r="B182" s="39"/>
      <c r="C182" s="204" t="s">
        <v>311</v>
      </c>
      <c r="D182" s="204" t="s">
        <v>121</v>
      </c>
      <c r="E182" s="205" t="s">
        <v>312</v>
      </c>
      <c r="F182" s="206" t="s">
        <v>313</v>
      </c>
      <c r="G182" s="207" t="s">
        <v>124</v>
      </c>
      <c r="H182" s="208">
        <v>3.2000000000000002</v>
      </c>
      <c r="I182" s="209"/>
      <c r="J182" s="210">
        <f>ROUND(I182*H182,2)</f>
        <v>0</v>
      </c>
      <c r="K182" s="206" t="s">
        <v>125</v>
      </c>
      <c r="L182" s="44"/>
      <c r="M182" s="211" t="s">
        <v>19</v>
      </c>
      <c r="N182" s="212" t="s">
        <v>43</v>
      </c>
      <c r="O182" s="84"/>
      <c r="P182" s="213">
        <f>O182*H182</f>
        <v>0</v>
      </c>
      <c r="Q182" s="213">
        <v>0.71081718999999999</v>
      </c>
      <c r="R182" s="213">
        <f>Q182*H182</f>
        <v>2.274615008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126</v>
      </c>
      <c r="AT182" s="215" t="s">
        <v>121</v>
      </c>
      <c r="AU182" s="215" t="s">
        <v>81</v>
      </c>
      <c r="AY182" s="17" t="s">
        <v>119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77</v>
      </c>
      <c r="BK182" s="216">
        <f>ROUND(I182*H182,2)</f>
        <v>0</v>
      </c>
      <c r="BL182" s="17" t="s">
        <v>126</v>
      </c>
      <c r="BM182" s="215" t="s">
        <v>314</v>
      </c>
    </row>
    <row r="183" s="2" customFormat="1">
      <c r="A183" s="38"/>
      <c r="B183" s="39"/>
      <c r="C183" s="40"/>
      <c r="D183" s="217" t="s">
        <v>128</v>
      </c>
      <c r="E183" s="40"/>
      <c r="F183" s="218" t="s">
        <v>315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128</v>
      </c>
      <c r="AU183" s="17" t="s">
        <v>81</v>
      </c>
    </row>
    <row r="184" s="13" customFormat="1">
      <c r="A184" s="13"/>
      <c r="B184" s="222"/>
      <c r="C184" s="223"/>
      <c r="D184" s="224" t="s">
        <v>134</v>
      </c>
      <c r="E184" s="225" t="s">
        <v>19</v>
      </c>
      <c r="F184" s="226" t="s">
        <v>316</v>
      </c>
      <c r="G184" s="223"/>
      <c r="H184" s="227">
        <v>3.2000000000000002</v>
      </c>
      <c r="I184" s="228"/>
      <c r="J184" s="223"/>
      <c r="K184" s="223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134</v>
      </c>
      <c r="AU184" s="233" t="s">
        <v>81</v>
      </c>
      <c r="AV184" s="13" t="s">
        <v>81</v>
      </c>
      <c r="AW184" s="13" t="s">
        <v>33</v>
      </c>
      <c r="AX184" s="13" t="s">
        <v>77</v>
      </c>
      <c r="AY184" s="233" t="s">
        <v>119</v>
      </c>
    </row>
    <row r="185" s="2" customFormat="1" ht="24.15" customHeight="1">
      <c r="A185" s="38"/>
      <c r="B185" s="39"/>
      <c r="C185" s="204" t="s">
        <v>317</v>
      </c>
      <c r="D185" s="204" t="s">
        <v>121</v>
      </c>
      <c r="E185" s="205" t="s">
        <v>318</v>
      </c>
      <c r="F185" s="206" t="s">
        <v>319</v>
      </c>
      <c r="G185" s="207" t="s">
        <v>229</v>
      </c>
      <c r="H185" s="208">
        <v>0.029999999999999999</v>
      </c>
      <c r="I185" s="209"/>
      <c r="J185" s="210">
        <f>ROUND(I185*H185,2)</f>
        <v>0</v>
      </c>
      <c r="K185" s="206" t="s">
        <v>125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1.0475699999999999</v>
      </c>
      <c r="R185" s="213">
        <f>Q185*H185</f>
        <v>0.031427099999999993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126</v>
      </c>
      <c r="AT185" s="215" t="s">
        <v>121</v>
      </c>
      <c r="AU185" s="215" t="s">
        <v>81</v>
      </c>
      <c r="AY185" s="17" t="s">
        <v>119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77</v>
      </c>
      <c r="BK185" s="216">
        <f>ROUND(I185*H185,2)</f>
        <v>0</v>
      </c>
      <c r="BL185" s="17" t="s">
        <v>126</v>
      </c>
      <c r="BM185" s="215" t="s">
        <v>320</v>
      </c>
    </row>
    <row r="186" s="2" customFormat="1">
      <c r="A186" s="38"/>
      <c r="B186" s="39"/>
      <c r="C186" s="40"/>
      <c r="D186" s="217" t="s">
        <v>128</v>
      </c>
      <c r="E186" s="40"/>
      <c r="F186" s="218" t="s">
        <v>321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128</v>
      </c>
      <c r="AU186" s="17" t="s">
        <v>81</v>
      </c>
    </row>
    <row r="187" s="2" customFormat="1" ht="24.15" customHeight="1">
      <c r="A187" s="38"/>
      <c r="B187" s="39"/>
      <c r="C187" s="204" t="s">
        <v>322</v>
      </c>
      <c r="D187" s="204" t="s">
        <v>121</v>
      </c>
      <c r="E187" s="205" t="s">
        <v>323</v>
      </c>
      <c r="F187" s="206" t="s">
        <v>324</v>
      </c>
      <c r="G187" s="207" t="s">
        <v>164</v>
      </c>
      <c r="H187" s="208">
        <v>3.2000000000000002</v>
      </c>
      <c r="I187" s="209"/>
      <c r="J187" s="210">
        <f>ROUND(I187*H187,2)</f>
        <v>0</v>
      </c>
      <c r="K187" s="206" t="s">
        <v>125</v>
      </c>
      <c r="L187" s="44"/>
      <c r="M187" s="211" t="s">
        <v>19</v>
      </c>
      <c r="N187" s="212" t="s">
        <v>43</v>
      </c>
      <c r="O187" s="84"/>
      <c r="P187" s="213">
        <f>O187*H187</f>
        <v>0</v>
      </c>
      <c r="Q187" s="213">
        <v>0.040739999999999998</v>
      </c>
      <c r="R187" s="213">
        <f>Q187*H187</f>
        <v>0.13036800000000001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126</v>
      </c>
      <c r="AT187" s="215" t="s">
        <v>121</v>
      </c>
      <c r="AU187" s="215" t="s">
        <v>81</v>
      </c>
      <c r="AY187" s="17" t="s">
        <v>119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77</v>
      </c>
      <c r="BK187" s="216">
        <f>ROUND(I187*H187,2)</f>
        <v>0</v>
      </c>
      <c r="BL187" s="17" t="s">
        <v>126</v>
      </c>
      <c r="BM187" s="215" t="s">
        <v>325</v>
      </c>
    </row>
    <row r="188" s="2" customFormat="1">
      <c r="A188" s="38"/>
      <c r="B188" s="39"/>
      <c r="C188" s="40"/>
      <c r="D188" s="217" t="s">
        <v>128</v>
      </c>
      <c r="E188" s="40"/>
      <c r="F188" s="218" t="s">
        <v>326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128</v>
      </c>
      <c r="AU188" s="17" t="s">
        <v>81</v>
      </c>
    </row>
    <row r="189" s="12" customFormat="1" ht="22.8" customHeight="1">
      <c r="A189" s="12"/>
      <c r="B189" s="188"/>
      <c r="C189" s="189"/>
      <c r="D189" s="190" t="s">
        <v>71</v>
      </c>
      <c r="E189" s="202" t="s">
        <v>126</v>
      </c>
      <c r="F189" s="202" t="s">
        <v>327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SUM(P190:P192)</f>
        <v>0</v>
      </c>
      <c r="Q189" s="196"/>
      <c r="R189" s="197">
        <f>SUM(R190:R192)</f>
        <v>0</v>
      </c>
      <c r="S189" s="196"/>
      <c r="T189" s="198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77</v>
      </c>
      <c r="AT189" s="200" t="s">
        <v>71</v>
      </c>
      <c r="AU189" s="200" t="s">
        <v>77</v>
      </c>
      <c r="AY189" s="199" t="s">
        <v>119</v>
      </c>
      <c r="BK189" s="201">
        <f>SUM(BK190:BK192)</f>
        <v>0</v>
      </c>
    </row>
    <row r="190" s="2" customFormat="1" ht="16.5" customHeight="1">
      <c r="A190" s="38"/>
      <c r="B190" s="39"/>
      <c r="C190" s="204" t="s">
        <v>328</v>
      </c>
      <c r="D190" s="204" t="s">
        <v>121</v>
      </c>
      <c r="E190" s="205" t="s">
        <v>329</v>
      </c>
      <c r="F190" s="206" t="s">
        <v>330</v>
      </c>
      <c r="G190" s="207" t="s">
        <v>175</v>
      </c>
      <c r="H190" s="208">
        <v>4.5</v>
      </c>
      <c r="I190" s="209"/>
      <c r="J190" s="210">
        <f>ROUND(I190*H190,2)</f>
        <v>0</v>
      </c>
      <c r="K190" s="206" t="s">
        <v>125</v>
      </c>
      <c r="L190" s="44"/>
      <c r="M190" s="211" t="s">
        <v>19</v>
      </c>
      <c r="N190" s="212" t="s">
        <v>43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126</v>
      </c>
      <c r="AT190" s="215" t="s">
        <v>121</v>
      </c>
      <c r="AU190" s="215" t="s">
        <v>81</v>
      </c>
      <c r="AY190" s="17" t="s">
        <v>119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77</v>
      </c>
      <c r="BK190" s="216">
        <f>ROUND(I190*H190,2)</f>
        <v>0</v>
      </c>
      <c r="BL190" s="17" t="s">
        <v>126</v>
      </c>
      <c r="BM190" s="215" t="s">
        <v>331</v>
      </c>
    </row>
    <row r="191" s="2" customFormat="1">
      <c r="A191" s="38"/>
      <c r="B191" s="39"/>
      <c r="C191" s="40"/>
      <c r="D191" s="217" t="s">
        <v>128</v>
      </c>
      <c r="E191" s="40"/>
      <c r="F191" s="218" t="s">
        <v>332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128</v>
      </c>
      <c r="AU191" s="17" t="s">
        <v>81</v>
      </c>
    </row>
    <row r="192" s="13" customFormat="1">
      <c r="A192" s="13"/>
      <c r="B192" s="222"/>
      <c r="C192" s="223"/>
      <c r="D192" s="224" t="s">
        <v>134</v>
      </c>
      <c r="E192" s="225" t="s">
        <v>19</v>
      </c>
      <c r="F192" s="226" t="s">
        <v>333</v>
      </c>
      <c r="G192" s="223"/>
      <c r="H192" s="227">
        <v>4.5</v>
      </c>
      <c r="I192" s="228"/>
      <c r="J192" s="223"/>
      <c r="K192" s="223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134</v>
      </c>
      <c r="AU192" s="233" t="s">
        <v>81</v>
      </c>
      <c r="AV192" s="13" t="s">
        <v>81</v>
      </c>
      <c r="AW192" s="13" t="s">
        <v>33</v>
      </c>
      <c r="AX192" s="13" t="s">
        <v>77</v>
      </c>
      <c r="AY192" s="233" t="s">
        <v>119</v>
      </c>
    </row>
    <row r="193" s="12" customFormat="1" ht="22.8" customHeight="1">
      <c r="A193" s="12"/>
      <c r="B193" s="188"/>
      <c r="C193" s="189"/>
      <c r="D193" s="190" t="s">
        <v>71</v>
      </c>
      <c r="E193" s="202" t="s">
        <v>149</v>
      </c>
      <c r="F193" s="202" t="s">
        <v>334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SUM(P194:P237)</f>
        <v>0</v>
      </c>
      <c r="Q193" s="196"/>
      <c r="R193" s="197">
        <f>SUM(R194:R237)</f>
        <v>252.08923999999999</v>
      </c>
      <c r="S193" s="196"/>
      <c r="T193" s="198">
        <f>SUM(T194:T237)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77</v>
      </c>
      <c r="AT193" s="200" t="s">
        <v>71</v>
      </c>
      <c r="AU193" s="200" t="s">
        <v>77</v>
      </c>
      <c r="AY193" s="199" t="s">
        <v>119</v>
      </c>
      <c r="BK193" s="201">
        <f>SUM(BK194:BK237)</f>
        <v>0</v>
      </c>
    </row>
    <row r="194" s="2" customFormat="1" ht="21.75" customHeight="1">
      <c r="A194" s="38"/>
      <c r="B194" s="39"/>
      <c r="C194" s="204" t="s">
        <v>335</v>
      </c>
      <c r="D194" s="204" t="s">
        <v>121</v>
      </c>
      <c r="E194" s="205" t="s">
        <v>336</v>
      </c>
      <c r="F194" s="206" t="s">
        <v>337</v>
      </c>
      <c r="G194" s="207" t="s">
        <v>124</v>
      </c>
      <c r="H194" s="208">
        <v>878</v>
      </c>
      <c r="I194" s="209"/>
      <c r="J194" s="210">
        <f>ROUND(I194*H194,2)</f>
        <v>0</v>
      </c>
      <c r="K194" s="206" t="s">
        <v>125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126</v>
      </c>
      <c r="AT194" s="215" t="s">
        <v>121</v>
      </c>
      <c r="AU194" s="215" t="s">
        <v>81</v>
      </c>
      <c r="AY194" s="17" t="s">
        <v>119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77</v>
      </c>
      <c r="BK194" s="216">
        <f>ROUND(I194*H194,2)</f>
        <v>0</v>
      </c>
      <c r="BL194" s="17" t="s">
        <v>126</v>
      </c>
      <c r="BM194" s="215" t="s">
        <v>338</v>
      </c>
    </row>
    <row r="195" s="2" customFormat="1">
      <c r="A195" s="38"/>
      <c r="B195" s="39"/>
      <c r="C195" s="40"/>
      <c r="D195" s="217" t="s">
        <v>128</v>
      </c>
      <c r="E195" s="40"/>
      <c r="F195" s="218" t="s">
        <v>339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128</v>
      </c>
      <c r="AU195" s="17" t="s">
        <v>81</v>
      </c>
    </row>
    <row r="196" s="13" customFormat="1">
      <c r="A196" s="13"/>
      <c r="B196" s="222"/>
      <c r="C196" s="223"/>
      <c r="D196" s="224" t="s">
        <v>134</v>
      </c>
      <c r="E196" s="225" t="s">
        <v>19</v>
      </c>
      <c r="F196" s="226" t="s">
        <v>340</v>
      </c>
      <c r="G196" s="223"/>
      <c r="H196" s="227">
        <v>870</v>
      </c>
      <c r="I196" s="228"/>
      <c r="J196" s="223"/>
      <c r="K196" s="223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134</v>
      </c>
      <c r="AU196" s="233" t="s">
        <v>81</v>
      </c>
      <c r="AV196" s="13" t="s">
        <v>81</v>
      </c>
      <c r="AW196" s="13" t="s">
        <v>33</v>
      </c>
      <c r="AX196" s="13" t="s">
        <v>72</v>
      </c>
      <c r="AY196" s="233" t="s">
        <v>119</v>
      </c>
    </row>
    <row r="197" s="13" customFormat="1">
      <c r="A197" s="13"/>
      <c r="B197" s="222"/>
      <c r="C197" s="223"/>
      <c r="D197" s="224" t="s">
        <v>134</v>
      </c>
      <c r="E197" s="225" t="s">
        <v>19</v>
      </c>
      <c r="F197" s="226" t="s">
        <v>135</v>
      </c>
      <c r="G197" s="223"/>
      <c r="H197" s="227">
        <v>8</v>
      </c>
      <c r="I197" s="228"/>
      <c r="J197" s="223"/>
      <c r="K197" s="223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134</v>
      </c>
      <c r="AU197" s="233" t="s">
        <v>81</v>
      </c>
      <c r="AV197" s="13" t="s">
        <v>81</v>
      </c>
      <c r="AW197" s="13" t="s">
        <v>33</v>
      </c>
      <c r="AX197" s="13" t="s">
        <v>72</v>
      </c>
      <c r="AY197" s="233" t="s">
        <v>119</v>
      </c>
    </row>
    <row r="198" s="15" customFormat="1">
      <c r="A198" s="15"/>
      <c r="B198" s="255"/>
      <c r="C198" s="256"/>
      <c r="D198" s="224" t="s">
        <v>134</v>
      </c>
      <c r="E198" s="257" t="s">
        <v>19</v>
      </c>
      <c r="F198" s="258" t="s">
        <v>341</v>
      </c>
      <c r="G198" s="256"/>
      <c r="H198" s="259">
        <v>878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134</v>
      </c>
      <c r="AU198" s="265" t="s">
        <v>81</v>
      </c>
      <c r="AV198" s="15" t="s">
        <v>126</v>
      </c>
      <c r="AW198" s="15" t="s">
        <v>33</v>
      </c>
      <c r="AX198" s="15" t="s">
        <v>77</v>
      </c>
      <c r="AY198" s="265" t="s">
        <v>119</v>
      </c>
    </row>
    <row r="199" s="2" customFormat="1" ht="21.75" customHeight="1">
      <c r="A199" s="38"/>
      <c r="B199" s="39"/>
      <c r="C199" s="204" t="s">
        <v>342</v>
      </c>
      <c r="D199" s="204" t="s">
        <v>121</v>
      </c>
      <c r="E199" s="205" t="s">
        <v>343</v>
      </c>
      <c r="F199" s="206" t="s">
        <v>344</v>
      </c>
      <c r="G199" s="207" t="s">
        <v>124</v>
      </c>
      <c r="H199" s="208">
        <v>207</v>
      </c>
      <c r="I199" s="209"/>
      <c r="J199" s="210">
        <f>ROUND(I199*H199,2)</f>
        <v>0</v>
      </c>
      <c r="K199" s="206" t="s">
        <v>125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126</v>
      </c>
      <c r="AT199" s="215" t="s">
        <v>121</v>
      </c>
      <c r="AU199" s="215" t="s">
        <v>81</v>
      </c>
      <c r="AY199" s="17" t="s">
        <v>119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77</v>
      </c>
      <c r="BK199" s="216">
        <f>ROUND(I199*H199,2)</f>
        <v>0</v>
      </c>
      <c r="BL199" s="17" t="s">
        <v>126</v>
      </c>
      <c r="BM199" s="215" t="s">
        <v>345</v>
      </c>
    </row>
    <row r="200" s="2" customFormat="1">
      <c r="A200" s="38"/>
      <c r="B200" s="39"/>
      <c r="C200" s="40"/>
      <c r="D200" s="217" t="s">
        <v>128</v>
      </c>
      <c r="E200" s="40"/>
      <c r="F200" s="218" t="s">
        <v>346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128</v>
      </c>
      <c r="AU200" s="17" t="s">
        <v>81</v>
      </c>
    </row>
    <row r="201" s="13" customFormat="1">
      <c r="A201" s="13"/>
      <c r="B201" s="222"/>
      <c r="C201" s="223"/>
      <c r="D201" s="224" t="s">
        <v>134</v>
      </c>
      <c r="E201" s="225" t="s">
        <v>19</v>
      </c>
      <c r="F201" s="226" t="s">
        <v>347</v>
      </c>
      <c r="G201" s="223"/>
      <c r="H201" s="227">
        <v>127</v>
      </c>
      <c r="I201" s="228"/>
      <c r="J201" s="223"/>
      <c r="K201" s="223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134</v>
      </c>
      <c r="AU201" s="233" t="s">
        <v>81</v>
      </c>
      <c r="AV201" s="13" t="s">
        <v>81</v>
      </c>
      <c r="AW201" s="13" t="s">
        <v>33</v>
      </c>
      <c r="AX201" s="13" t="s">
        <v>72</v>
      </c>
      <c r="AY201" s="233" t="s">
        <v>119</v>
      </c>
    </row>
    <row r="202" s="13" customFormat="1">
      <c r="A202" s="13"/>
      <c r="B202" s="222"/>
      <c r="C202" s="223"/>
      <c r="D202" s="224" t="s">
        <v>134</v>
      </c>
      <c r="E202" s="225" t="s">
        <v>19</v>
      </c>
      <c r="F202" s="226" t="s">
        <v>348</v>
      </c>
      <c r="G202" s="223"/>
      <c r="H202" s="227">
        <v>80</v>
      </c>
      <c r="I202" s="228"/>
      <c r="J202" s="223"/>
      <c r="K202" s="223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134</v>
      </c>
      <c r="AU202" s="233" t="s">
        <v>81</v>
      </c>
      <c r="AV202" s="13" t="s">
        <v>81</v>
      </c>
      <c r="AW202" s="13" t="s">
        <v>33</v>
      </c>
      <c r="AX202" s="13" t="s">
        <v>72</v>
      </c>
      <c r="AY202" s="233" t="s">
        <v>119</v>
      </c>
    </row>
    <row r="203" s="15" customFormat="1">
      <c r="A203" s="15"/>
      <c r="B203" s="255"/>
      <c r="C203" s="256"/>
      <c r="D203" s="224" t="s">
        <v>134</v>
      </c>
      <c r="E203" s="257" t="s">
        <v>19</v>
      </c>
      <c r="F203" s="258" t="s">
        <v>341</v>
      </c>
      <c r="G203" s="256"/>
      <c r="H203" s="259">
        <v>207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5" t="s">
        <v>134</v>
      </c>
      <c r="AU203" s="265" t="s">
        <v>81</v>
      </c>
      <c r="AV203" s="15" t="s">
        <v>126</v>
      </c>
      <c r="AW203" s="15" t="s">
        <v>33</v>
      </c>
      <c r="AX203" s="15" t="s">
        <v>77</v>
      </c>
      <c r="AY203" s="265" t="s">
        <v>119</v>
      </c>
    </row>
    <row r="204" s="2" customFormat="1" ht="21.75" customHeight="1">
      <c r="A204" s="38"/>
      <c r="B204" s="39"/>
      <c r="C204" s="204" t="s">
        <v>349</v>
      </c>
      <c r="D204" s="204" t="s">
        <v>121</v>
      </c>
      <c r="E204" s="205" t="s">
        <v>350</v>
      </c>
      <c r="F204" s="206" t="s">
        <v>351</v>
      </c>
      <c r="G204" s="207" t="s">
        <v>124</v>
      </c>
      <c r="H204" s="208">
        <v>6015</v>
      </c>
      <c r="I204" s="209"/>
      <c r="J204" s="210">
        <f>ROUND(I204*H204,2)</f>
        <v>0</v>
      </c>
      <c r="K204" s="206" t="s">
        <v>125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126</v>
      </c>
      <c r="AT204" s="215" t="s">
        <v>121</v>
      </c>
      <c r="AU204" s="215" t="s">
        <v>81</v>
      </c>
      <c r="AY204" s="17" t="s">
        <v>119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77</v>
      </c>
      <c r="BK204" s="216">
        <f>ROUND(I204*H204,2)</f>
        <v>0</v>
      </c>
      <c r="BL204" s="17" t="s">
        <v>126</v>
      </c>
      <c r="BM204" s="215" t="s">
        <v>352</v>
      </c>
    </row>
    <row r="205" s="2" customFormat="1">
      <c r="A205" s="38"/>
      <c r="B205" s="39"/>
      <c r="C205" s="40"/>
      <c r="D205" s="217" t="s">
        <v>128</v>
      </c>
      <c r="E205" s="40"/>
      <c r="F205" s="218" t="s">
        <v>353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128</v>
      </c>
      <c r="AU205" s="17" t="s">
        <v>81</v>
      </c>
    </row>
    <row r="206" s="13" customFormat="1">
      <c r="A206" s="13"/>
      <c r="B206" s="222"/>
      <c r="C206" s="223"/>
      <c r="D206" s="224" t="s">
        <v>134</v>
      </c>
      <c r="E206" s="225" t="s">
        <v>19</v>
      </c>
      <c r="F206" s="226" t="s">
        <v>354</v>
      </c>
      <c r="G206" s="223"/>
      <c r="H206" s="227">
        <v>4010</v>
      </c>
      <c r="I206" s="228"/>
      <c r="J206" s="223"/>
      <c r="K206" s="223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134</v>
      </c>
      <c r="AU206" s="233" t="s">
        <v>81</v>
      </c>
      <c r="AV206" s="13" t="s">
        <v>81</v>
      </c>
      <c r="AW206" s="13" t="s">
        <v>33</v>
      </c>
      <c r="AX206" s="13" t="s">
        <v>72</v>
      </c>
      <c r="AY206" s="233" t="s">
        <v>119</v>
      </c>
    </row>
    <row r="207" s="13" customFormat="1">
      <c r="A207" s="13"/>
      <c r="B207" s="222"/>
      <c r="C207" s="223"/>
      <c r="D207" s="224" t="s">
        <v>134</v>
      </c>
      <c r="E207" s="225" t="s">
        <v>19</v>
      </c>
      <c r="F207" s="226" t="s">
        <v>355</v>
      </c>
      <c r="G207" s="223"/>
      <c r="H207" s="227">
        <v>2005</v>
      </c>
      <c r="I207" s="228"/>
      <c r="J207" s="223"/>
      <c r="K207" s="223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134</v>
      </c>
      <c r="AU207" s="233" t="s">
        <v>81</v>
      </c>
      <c r="AV207" s="13" t="s">
        <v>81</v>
      </c>
      <c r="AW207" s="13" t="s">
        <v>33</v>
      </c>
      <c r="AX207" s="13" t="s">
        <v>72</v>
      </c>
      <c r="AY207" s="233" t="s">
        <v>119</v>
      </c>
    </row>
    <row r="208" s="15" customFormat="1">
      <c r="A208" s="15"/>
      <c r="B208" s="255"/>
      <c r="C208" s="256"/>
      <c r="D208" s="224" t="s">
        <v>134</v>
      </c>
      <c r="E208" s="257" t="s">
        <v>19</v>
      </c>
      <c r="F208" s="258" t="s">
        <v>341</v>
      </c>
      <c r="G208" s="256"/>
      <c r="H208" s="259">
        <v>6015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134</v>
      </c>
      <c r="AU208" s="265" t="s">
        <v>81</v>
      </c>
      <c r="AV208" s="15" t="s">
        <v>126</v>
      </c>
      <c r="AW208" s="15" t="s">
        <v>33</v>
      </c>
      <c r="AX208" s="15" t="s">
        <v>77</v>
      </c>
      <c r="AY208" s="265" t="s">
        <v>119</v>
      </c>
    </row>
    <row r="209" s="2" customFormat="1" ht="24.15" customHeight="1">
      <c r="A209" s="38"/>
      <c r="B209" s="39"/>
      <c r="C209" s="204" t="s">
        <v>356</v>
      </c>
      <c r="D209" s="204" t="s">
        <v>121</v>
      </c>
      <c r="E209" s="205" t="s">
        <v>357</v>
      </c>
      <c r="F209" s="206" t="s">
        <v>358</v>
      </c>
      <c r="G209" s="207" t="s">
        <v>124</v>
      </c>
      <c r="H209" s="208">
        <v>2005</v>
      </c>
      <c r="I209" s="209"/>
      <c r="J209" s="210">
        <f>ROUND(I209*H209,2)</f>
        <v>0</v>
      </c>
      <c r="K209" s="206" t="s">
        <v>125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126</v>
      </c>
      <c r="AT209" s="215" t="s">
        <v>121</v>
      </c>
      <c r="AU209" s="215" t="s">
        <v>81</v>
      </c>
      <c r="AY209" s="17" t="s">
        <v>119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77</v>
      </c>
      <c r="BK209" s="216">
        <f>ROUND(I209*H209,2)</f>
        <v>0</v>
      </c>
      <c r="BL209" s="17" t="s">
        <v>126</v>
      </c>
      <c r="BM209" s="215" t="s">
        <v>359</v>
      </c>
    </row>
    <row r="210" s="2" customFormat="1">
      <c r="A210" s="38"/>
      <c r="B210" s="39"/>
      <c r="C210" s="40"/>
      <c r="D210" s="217" t="s">
        <v>128</v>
      </c>
      <c r="E210" s="40"/>
      <c r="F210" s="218" t="s">
        <v>360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128</v>
      </c>
      <c r="AU210" s="17" t="s">
        <v>81</v>
      </c>
    </row>
    <row r="211" s="13" customFormat="1">
      <c r="A211" s="13"/>
      <c r="B211" s="222"/>
      <c r="C211" s="223"/>
      <c r="D211" s="224" t="s">
        <v>134</v>
      </c>
      <c r="E211" s="225" t="s">
        <v>19</v>
      </c>
      <c r="F211" s="226" t="s">
        <v>355</v>
      </c>
      <c r="G211" s="223"/>
      <c r="H211" s="227">
        <v>2005</v>
      </c>
      <c r="I211" s="228"/>
      <c r="J211" s="223"/>
      <c r="K211" s="223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134</v>
      </c>
      <c r="AU211" s="233" t="s">
        <v>81</v>
      </c>
      <c r="AV211" s="13" t="s">
        <v>81</v>
      </c>
      <c r="AW211" s="13" t="s">
        <v>33</v>
      </c>
      <c r="AX211" s="13" t="s">
        <v>77</v>
      </c>
      <c r="AY211" s="233" t="s">
        <v>119</v>
      </c>
    </row>
    <row r="212" s="2" customFormat="1" ht="16.5" customHeight="1">
      <c r="A212" s="38"/>
      <c r="B212" s="39"/>
      <c r="C212" s="204" t="s">
        <v>361</v>
      </c>
      <c r="D212" s="204" t="s">
        <v>121</v>
      </c>
      <c r="E212" s="205" t="s">
        <v>362</v>
      </c>
      <c r="F212" s="206" t="s">
        <v>363</v>
      </c>
      <c r="G212" s="207" t="s">
        <v>124</v>
      </c>
      <c r="H212" s="208">
        <v>4010</v>
      </c>
      <c r="I212" s="209"/>
      <c r="J212" s="210">
        <f>ROUND(I212*H212,2)</f>
        <v>0</v>
      </c>
      <c r="K212" s="206" t="s">
        <v>125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126</v>
      </c>
      <c r="AT212" s="215" t="s">
        <v>121</v>
      </c>
      <c r="AU212" s="215" t="s">
        <v>81</v>
      </c>
      <c r="AY212" s="17" t="s">
        <v>119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77</v>
      </c>
      <c r="BK212" s="216">
        <f>ROUND(I212*H212,2)</f>
        <v>0</v>
      </c>
      <c r="BL212" s="17" t="s">
        <v>126</v>
      </c>
      <c r="BM212" s="215" t="s">
        <v>364</v>
      </c>
    </row>
    <row r="213" s="2" customFormat="1">
      <c r="A213" s="38"/>
      <c r="B213" s="39"/>
      <c r="C213" s="40"/>
      <c r="D213" s="217" t="s">
        <v>128</v>
      </c>
      <c r="E213" s="40"/>
      <c r="F213" s="218" t="s">
        <v>365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128</v>
      </c>
      <c r="AU213" s="17" t="s">
        <v>81</v>
      </c>
    </row>
    <row r="214" s="13" customFormat="1">
      <c r="A214" s="13"/>
      <c r="B214" s="222"/>
      <c r="C214" s="223"/>
      <c r="D214" s="224" t="s">
        <v>134</v>
      </c>
      <c r="E214" s="225" t="s">
        <v>19</v>
      </c>
      <c r="F214" s="226" t="s">
        <v>366</v>
      </c>
      <c r="G214" s="223"/>
      <c r="H214" s="227">
        <v>4010</v>
      </c>
      <c r="I214" s="228"/>
      <c r="J214" s="223"/>
      <c r="K214" s="223"/>
      <c r="L214" s="229"/>
      <c r="M214" s="230"/>
      <c r="N214" s="231"/>
      <c r="O214" s="231"/>
      <c r="P214" s="231"/>
      <c r="Q214" s="231"/>
      <c r="R214" s="231"/>
      <c r="S214" s="231"/>
      <c r="T214" s="23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3" t="s">
        <v>134</v>
      </c>
      <c r="AU214" s="233" t="s">
        <v>81</v>
      </c>
      <c r="AV214" s="13" t="s">
        <v>81</v>
      </c>
      <c r="AW214" s="13" t="s">
        <v>33</v>
      </c>
      <c r="AX214" s="13" t="s">
        <v>77</v>
      </c>
      <c r="AY214" s="233" t="s">
        <v>119</v>
      </c>
    </row>
    <row r="215" s="2" customFormat="1" ht="24.15" customHeight="1">
      <c r="A215" s="38"/>
      <c r="B215" s="39"/>
      <c r="C215" s="204" t="s">
        <v>367</v>
      </c>
      <c r="D215" s="204" t="s">
        <v>121</v>
      </c>
      <c r="E215" s="205" t="s">
        <v>368</v>
      </c>
      <c r="F215" s="206" t="s">
        <v>369</v>
      </c>
      <c r="G215" s="207" t="s">
        <v>124</v>
      </c>
      <c r="H215" s="208">
        <v>2005</v>
      </c>
      <c r="I215" s="209"/>
      <c r="J215" s="210">
        <f>ROUND(I215*H215,2)</f>
        <v>0</v>
      </c>
      <c r="K215" s="206" t="s">
        <v>125</v>
      </c>
      <c r="L215" s="44"/>
      <c r="M215" s="211" t="s">
        <v>19</v>
      </c>
      <c r="N215" s="212" t="s">
        <v>43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126</v>
      </c>
      <c r="AT215" s="215" t="s">
        <v>121</v>
      </c>
      <c r="AU215" s="215" t="s">
        <v>81</v>
      </c>
      <c r="AY215" s="17" t="s">
        <v>119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77</v>
      </c>
      <c r="BK215" s="216">
        <f>ROUND(I215*H215,2)</f>
        <v>0</v>
      </c>
      <c r="BL215" s="17" t="s">
        <v>126</v>
      </c>
      <c r="BM215" s="215" t="s">
        <v>370</v>
      </c>
    </row>
    <row r="216" s="2" customFormat="1">
      <c r="A216" s="38"/>
      <c r="B216" s="39"/>
      <c r="C216" s="40"/>
      <c r="D216" s="217" t="s">
        <v>128</v>
      </c>
      <c r="E216" s="40"/>
      <c r="F216" s="218" t="s">
        <v>371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128</v>
      </c>
      <c r="AU216" s="17" t="s">
        <v>81</v>
      </c>
    </row>
    <row r="217" s="13" customFormat="1">
      <c r="A217" s="13"/>
      <c r="B217" s="222"/>
      <c r="C217" s="223"/>
      <c r="D217" s="224" t="s">
        <v>134</v>
      </c>
      <c r="E217" s="225" t="s">
        <v>19</v>
      </c>
      <c r="F217" s="226" t="s">
        <v>355</v>
      </c>
      <c r="G217" s="223"/>
      <c r="H217" s="227">
        <v>2005</v>
      </c>
      <c r="I217" s="228"/>
      <c r="J217" s="223"/>
      <c r="K217" s="223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134</v>
      </c>
      <c r="AU217" s="233" t="s">
        <v>81</v>
      </c>
      <c r="AV217" s="13" t="s">
        <v>81</v>
      </c>
      <c r="AW217" s="13" t="s">
        <v>33</v>
      </c>
      <c r="AX217" s="13" t="s">
        <v>77</v>
      </c>
      <c r="AY217" s="233" t="s">
        <v>119</v>
      </c>
    </row>
    <row r="218" s="2" customFormat="1" ht="24.15" customHeight="1">
      <c r="A218" s="38"/>
      <c r="B218" s="39"/>
      <c r="C218" s="204" t="s">
        <v>372</v>
      </c>
      <c r="D218" s="204" t="s">
        <v>121</v>
      </c>
      <c r="E218" s="205" t="s">
        <v>373</v>
      </c>
      <c r="F218" s="206" t="s">
        <v>374</v>
      </c>
      <c r="G218" s="207" t="s">
        <v>124</v>
      </c>
      <c r="H218" s="208">
        <v>2005</v>
      </c>
      <c r="I218" s="209"/>
      <c r="J218" s="210">
        <f>ROUND(I218*H218,2)</f>
        <v>0</v>
      </c>
      <c r="K218" s="206" t="s">
        <v>125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126</v>
      </c>
      <c r="AT218" s="215" t="s">
        <v>121</v>
      </c>
      <c r="AU218" s="215" t="s">
        <v>81</v>
      </c>
      <c r="AY218" s="17" t="s">
        <v>119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77</v>
      </c>
      <c r="BK218" s="216">
        <f>ROUND(I218*H218,2)</f>
        <v>0</v>
      </c>
      <c r="BL218" s="17" t="s">
        <v>126</v>
      </c>
      <c r="BM218" s="215" t="s">
        <v>375</v>
      </c>
    </row>
    <row r="219" s="2" customFormat="1">
      <c r="A219" s="38"/>
      <c r="B219" s="39"/>
      <c r="C219" s="40"/>
      <c r="D219" s="217" t="s">
        <v>128</v>
      </c>
      <c r="E219" s="40"/>
      <c r="F219" s="218" t="s">
        <v>376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128</v>
      </c>
      <c r="AU219" s="17" t="s">
        <v>81</v>
      </c>
    </row>
    <row r="220" s="13" customFormat="1">
      <c r="A220" s="13"/>
      <c r="B220" s="222"/>
      <c r="C220" s="223"/>
      <c r="D220" s="224" t="s">
        <v>134</v>
      </c>
      <c r="E220" s="225" t="s">
        <v>19</v>
      </c>
      <c r="F220" s="226" t="s">
        <v>355</v>
      </c>
      <c r="G220" s="223"/>
      <c r="H220" s="227">
        <v>2005</v>
      </c>
      <c r="I220" s="228"/>
      <c r="J220" s="223"/>
      <c r="K220" s="223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134</v>
      </c>
      <c r="AU220" s="233" t="s">
        <v>81</v>
      </c>
      <c r="AV220" s="13" t="s">
        <v>81</v>
      </c>
      <c r="AW220" s="13" t="s">
        <v>33</v>
      </c>
      <c r="AX220" s="13" t="s">
        <v>77</v>
      </c>
      <c r="AY220" s="233" t="s">
        <v>119</v>
      </c>
    </row>
    <row r="221" s="2" customFormat="1" ht="37.8" customHeight="1">
      <c r="A221" s="38"/>
      <c r="B221" s="39"/>
      <c r="C221" s="204" t="s">
        <v>377</v>
      </c>
      <c r="D221" s="204" t="s">
        <v>121</v>
      </c>
      <c r="E221" s="205" t="s">
        <v>378</v>
      </c>
      <c r="F221" s="206" t="s">
        <v>379</v>
      </c>
      <c r="G221" s="207" t="s">
        <v>124</v>
      </c>
      <c r="H221" s="208">
        <v>878</v>
      </c>
      <c r="I221" s="209"/>
      <c r="J221" s="210">
        <f>ROUND(I221*H221,2)</f>
        <v>0</v>
      </c>
      <c r="K221" s="206" t="s">
        <v>125</v>
      </c>
      <c r="L221" s="44"/>
      <c r="M221" s="211" t="s">
        <v>19</v>
      </c>
      <c r="N221" s="212" t="s">
        <v>43</v>
      </c>
      <c r="O221" s="84"/>
      <c r="P221" s="213">
        <f>O221*H221</f>
        <v>0</v>
      </c>
      <c r="Q221" s="213">
        <v>0.089219999999999994</v>
      </c>
      <c r="R221" s="213">
        <f>Q221*H221</f>
        <v>78.335159999999988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126</v>
      </c>
      <c r="AT221" s="215" t="s">
        <v>121</v>
      </c>
      <c r="AU221" s="215" t="s">
        <v>81</v>
      </c>
      <c r="AY221" s="17" t="s">
        <v>119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77</v>
      </c>
      <c r="BK221" s="216">
        <f>ROUND(I221*H221,2)</f>
        <v>0</v>
      </c>
      <c r="BL221" s="17" t="s">
        <v>126</v>
      </c>
      <c r="BM221" s="215" t="s">
        <v>380</v>
      </c>
    </row>
    <row r="222" s="2" customFormat="1">
      <c r="A222" s="38"/>
      <c r="B222" s="39"/>
      <c r="C222" s="40"/>
      <c r="D222" s="217" t="s">
        <v>128</v>
      </c>
      <c r="E222" s="40"/>
      <c r="F222" s="218" t="s">
        <v>381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128</v>
      </c>
      <c r="AU222" s="17" t="s">
        <v>81</v>
      </c>
    </row>
    <row r="223" s="13" customFormat="1">
      <c r="A223" s="13"/>
      <c r="B223" s="222"/>
      <c r="C223" s="223"/>
      <c r="D223" s="224" t="s">
        <v>134</v>
      </c>
      <c r="E223" s="225" t="s">
        <v>19</v>
      </c>
      <c r="F223" s="226" t="s">
        <v>340</v>
      </c>
      <c r="G223" s="223"/>
      <c r="H223" s="227">
        <v>870</v>
      </c>
      <c r="I223" s="228"/>
      <c r="J223" s="223"/>
      <c r="K223" s="223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134</v>
      </c>
      <c r="AU223" s="233" t="s">
        <v>81</v>
      </c>
      <c r="AV223" s="13" t="s">
        <v>81</v>
      </c>
      <c r="AW223" s="13" t="s">
        <v>33</v>
      </c>
      <c r="AX223" s="13" t="s">
        <v>72</v>
      </c>
      <c r="AY223" s="233" t="s">
        <v>119</v>
      </c>
    </row>
    <row r="224" s="13" customFormat="1">
      <c r="A224" s="13"/>
      <c r="B224" s="222"/>
      <c r="C224" s="223"/>
      <c r="D224" s="224" t="s">
        <v>134</v>
      </c>
      <c r="E224" s="225" t="s">
        <v>19</v>
      </c>
      <c r="F224" s="226" t="s">
        <v>135</v>
      </c>
      <c r="G224" s="223"/>
      <c r="H224" s="227">
        <v>8</v>
      </c>
      <c r="I224" s="228"/>
      <c r="J224" s="223"/>
      <c r="K224" s="223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134</v>
      </c>
      <c r="AU224" s="233" t="s">
        <v>81</v>
      </c>
      <c r="AV224" s="13" t="s">
        <v>81</v>
      </c>
      <c r="AW224" s="13" t="s">
        <v>33</v>
      </c>
      <c r="AX224" s="13" t="s">
        <v>72</v>
      </c>
      <c r="AY224" s="233" t="s">
        <v>119</v>
      </c>
    </row>
    <row r="225" s="15" customFormat="1">
      <c r="A225" s="15"/>
      <c r="B225" s="255"/>
      <c r="C225" s="256"/>
      <c r="D225" s="224" t="s">
        <v>134</v>
      </c>
      <c r="E225" s="257" t="s">
        <v>19</v>
      </c>
      <c r="F225" s="258" t="s">
        <v>341</v>
      </c>
      <c r="G225" s="256"/>
      <c r="H225" s="259">
        <v>878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134</v>
      </c>
      <c r="AU225" s="265" t="s">
        <v>81</v>
      </c>
      <c r="AV225" s="15" t="s">
        <v>126</v>
      </c>
      <c r="AW225" s="15" t="s">
        <v>33</v>
      </c>
      <c r="AX225" s="15" t="s">
        <v>77</v>
      </c>
      <c r="AY225" s="265" t="s">
        <v>119</v>
      </c>
    </row>
    <row r="226" s="2" customFormat="1" ht="16.5" customHeight="1">
      <c r="A226" s="38"/>
      <c r="B226" s="39"/>
      <c r="C226" s="245" t="s">
        <v>382</v>
      </c>
      <c r="D226" s="245" t="s">
        <v>226</v>
      </c>
      <c r="E226" s="246" t="s">
        <v>383</v>
      </c>
      <c r="F226" s="247" t="s">
        <v>384</v>
      </c>
      <c r="G226" s="248" t="s">
        <v>124</v>
      </c>
      <c r="H226" s="249">
        <v>878.70000000000005</v>
      </c>
      <c r="I226" s="250"/>
      <c r="J226" s="251">
        <f>ROUND(I226*H226,2)</f>
        <v>0</v>
      </c>
      <c r="K226" s="247" t="s">
        <v>125</v>
      </c>
      <c r="L226" s="252"/>
      <c r="M226" s="253" t="s">
        <v>19</v>
      </c>
      <c r="N226" s="254" t="s">
        <v>43</v>
      </c>
      <c r="O226" s="84"/>
      <c r="P226" s="213">
        <f>O226*H226</f>
        <v>0</v>
      </c>
      <c r="Q226" s="213">
        <v>0.13100000000000001</v>
      </c>
      <c r="R226" s="213">
        <f>Q226*H226</f>
        <v>115.1097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167</v>
      </c>
      <c r="AT226" s="215" t="s">
        <v>226</v>
      </c>
      <c r="AU226" s="215" t="s">
        <v>81</v>
      </c>
      <c r="AY226" s="17" t="s">
        <v>119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77</v>
      </c>
      <c r="BK226" s="216">
        <f>ROUND(I226*H226,2)</f>
        <v>0</v>
      </c>
      <c r="BL226" s="17" t="s">
        <v>126</v>
      </c>
      <c r="BM226" s="215" t="s">
        <v>385</v>
      </c>
    </row>
    <row r="227" s="13" customFormat="1">
      <c r="A227" s="13"/>
      <c r="B227" s="222"/>
      <c r="C227" s="223"/>
      <c r="D227" s="224" t="s">
        <v>134</v>
      </c>
      <c r="E227" s="223"/>
      <c r="F227" s="226" t="s">
        <v>386</v>
      </c>
      <c r="G227" s="223"/>
      <c r="H227" s="227">
        <v>878.70000000000005</v>
      </c>
      <c r="I227" s="228"/>
      <c r="J227" s="223"/>
      <c r="K227" s="223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134</v>
      </c>
      <c r="AU227" s="233" t="s">
        <v>81</v>
      </c>
      <c r="AV227" s="13" t="s">
        <v>81</v>
      </c>
      <c r="AW227" s="13" t="s">
        <v>4</v>
      </c>
      <c r="AX227" s="13" t="s">
        <v>77</v>
      </c>
      <c r="AY227" s="233" t="s">
        <v>119</v>
      </c>
    </row>
    <row r="228" s="2" customFormat="1" ht="44.25" customHeight="1">
      <c r="A228" s="38"/>
      <c r="B228" s="39"/>
      <c r="C228" s="204" t="s">
        <v>387</v>
      </c>
      <c r="D228" s="204" t="s">
        <v>121</v>
      </c>
      <c r="E228" s="205" t="s">
        <v>388</v>
      </c>
      <c r="F228" s="206" t="s">
        <v>389</v>
      </c>
      <c r="G228" s="207" t="s">
        <v>124</v>
      </c>
      <c r="H228" s="208">
        <v>80</v>
      </c>
      <c r="I228" s="209"/>
      <c r="J228" s="210">
        <f>ROUND(I228*H228,2)</f>
        <v>0</v>
      </c>
      <c r="K228" s="206" t="s">
        <v>125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0.090620000000000006</v>
      </c>
      <c r="R228" s="213">
        <f>Q228*H228</f>
        <v>7.2496000000000009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126</v>
      </c>
      <c r="AT228" s="215" t="s">
        <v>121</v>
      </c>
      <c r="AU228" s="215" t="s">
        <v>81</v>
      </c>
      <c r="AY228" s="17" t="s">
        <v>119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77</v>
      </c>
      <c r="BK228" s="216">
        <f>ROUND(I228*H228,2)</f>
        <v>0</v>
      </c>
      <c r="BL228" s="17" t="s">
        <v>126</v>
      </c>
      <c r="BM228" s="215" t="s">
        <v>390</v>
      </c>
    </row>
    <row r="229" s="2" customFormat="1">
      <c r="A229" s="38"/>
      <c r="B229" s="39"/>
      <c r="C229" s="40"/>
      <c r="D229" s="217" t="s">
        <v>128</v>
      </c>
      <c r="E229" s="40"/>
      <c r="F229" s="218" t="s">
        <v>391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128</v>
      </c>
      <c r="AU229" s="17" t="s">
        <v>81</v>
      </c>
    </row>
    <row r="230" s="13" customFormat="1">
      <c r="A230" s="13"/>
      <c r="B230" s="222"/>
      <c r="C230" s="223"/>
      <c r="D230" s="224" t="s">
        <v>134</v>
      </c>
      <c r="E230" s="225" t="s">
        <v>19</v>
      </c>
      <c r="F230" s="226" t="s">
        <v>392</v>
      </c>
      <c r="G230" s="223"/>
      <c r="H230" s="227">
        <v>80</v>
      </c>
      <c r="I230" s="228"/>
      <c r="J230" s="223"/>
      <c r="K230" s="223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134</v>
      </c>
      <c r="AU230" s="233" t="s">
        <v>81</v>
      </c>
      <c r="AV230" s="13" t="s">
        <v>81</v>
      </c>
      <c r="AW230" s="13" t="s">
        <v>33</v>
      </c>
      <c r="AX230" s="13" t="s">
        <v>77</v>
      </c>
      <c r="AY230" s="233" t="s">
        <v>119</v>
      </c>
    </row>
    <row r="231" s="2" customFormat="1" ht="16.5" customHeight="1">
      <c r="A231" s="38"/>
      <c r="B231" s="39"/>
      <c r="C231" s="245" t="s">
        <v>393</v>
      </c>
      <c r="D231" s="245" t="s">
        <v>226</v>
      </c>
      <c r="E231" s="246" t="s">
        <v>394</v>
      </c>
      <c r="F231" s="247" t="s">
        <v>395</v>
      </c>
      <c r="G231" s="248" t="s">
        <v>124</v>
      </c>
      <c r="H231" s="249">
        <v>82.400000000000006</v>
      </c>
      <c r="I231" s="250"/>
      <c r="J231" s="251">
        <f>ROUND(I231*H231,2)</f>
        <v>0</v>
      </c>
      <c r="K231" s="247" t="s">
        <v>125</v>
      </c>
      <c r="L231" s="252"/>
      <c r="M231" s="253" t="s">
        <v>19</v>
      </c>
      <c r="N231" s="254" t="s">
        <v>43</v>
      </c>
      <c r="O231" s="84"/>
      <c r="P231" s="213">
        <f>O231*H231</f>
        <v>0</v>
      </c>
      <c r="Q231" s="213">
        <v>0.17499999999999999</v>
      </c>
      <c r="R231" s="213">
        <f>Q231*H231</f>
        <v>14.42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167</v>
      </c>
      <c r="AT231" s="215" t="s">
        <v>226</v>
      </c>
      <c r="AU231" s="215" t="s">
        <v>81</v>
      </c>
      <c r="AY231" s="17" t="s">
        <v>119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77</v>
      </c>
      <c r="BK231" s="216">
        <f>ROUND(I231*H231,2)</f>
        <v>0</v>
      </c>
      <c r="BL231" s="17" t="s">
        <v>126</v>
      </c>
      <c r="BM231" s="215" t="s">
        <v>396</v>
      </c>
    </row>
    <row r="232" s="13" customFormat="1">
      <c r="A232" s="13"/>
      <c r="B232" s="222"/>
      <c r="C232" s="223"/>
      <c r="D232" s="224" t="s">
        <v>134</v>
      </c>
      <c r="E232" s="223"/>
      <c r="F232" s="226" t="s">
        <v>397</v>
      </c>
      <c r="G232" s="223"/>
      <c r="H232" s="227">
        <v>82.400000000000006</v>
      </c>
      <c r="I232" s="228"/>
      <c r="J232" s="223"/>
      <c r="K232" s="223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134</v>
      </c>
      <c r="AU232" s="233" t="s">
        <v>81</v>
      </c>
      <c r="AV232" s="13" t="s">
        <v>81</v>
      </c>
      <c r="AW232" s="13" t="s">
        <v>4</v>
      </c>
      <c r="AX232" s="13" t="s">
        <v>77</v>
      </c>
      <c r="AY232" s="233" t="s">
        <v>119</v>
      </c>
    </row>
    <row r="233" s="2" customFormat="1" ht="44.25" customHeight="1">
      <c r="A233" s="38"/>
      <c r="B233" s="39"/>
      <c r="C233" s="204" t="s">
        <v>398</v>
      </c>
      <c r="D233" s="204" t="s">
        <v>121</v>
      </c>
      <c r="E233" s="205" t="s">
        <v>399</v>
      </c>
      <c r="F233" s="206" t="s">
        <v>400</v>
      </c>
      <c r="G233" s="207" t="s">
        <v>124</v>
      </c>
      <c r="H233" s="208">
        <v>127</v>
      </c>
      <c r="I233" s="209"/>
      <c r="J233" s="210">
        <f>ROUND(I233*H233,2)</f>
        <v>0</v>
      </c>
      <c r="K233" s="206" t="s">
        <v>125</v>
      </c>
      <c r="L233" s="44"/>
      <c r="M233" s="211" t="s">
        <v>19</v>
      </c>
      <c r="N233" s="212" t="s">
        <v>43</v>
      </c>
      <c r="O233" s="84"/>
      <c r="P233" s="213">
        <f>O233*H233</f>
        <v>0</v>
      </c>
      <c r="Q233" s="213">
        <v>0.11162</v>
      </c>
      <c r="R233" s="213">
        <f>Q233*H233</f>
        <v>14.175739999999999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126</v>
      </c>
      <c r="AT233" s="215" t="s">
        <v>121</v>
      </c>
      <c r="AU233" s="215" t="s">
        <v>81</v>
      </c>
      <c r="AY233" s="17" t="s">
        <v>119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77</v>
      </c>
      <c r="BK233" s="216">
        <f>ROUND(I233*H233,2)</f>
        <v>0</v>
      </c>
      <c r="BL233" s="17" t="s">
        <v>126</v>
      </c>
      <c r="BM233" s="215" t="s">
        <v>401</v>
      </c>
    </row>
    <row r="234" s="2" customFormat="1">
      <c r="A234" s="38"/>
      <c r="B234" s="39"/>
      <c r="C234" s="40"/>
      <c r="D234" s="217" t="s">
        <v>128</v>
      </c>
      <c r="E234" s="40"/>
      <c r="F234" s="218" t="s">
        <v>402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128</v>
      </c>
      <c r="AU234" s="17" t="s">
        <v>81</v>
      </c>
    </row>
    <row r="235" s="13" customFormat="1">
      <c r="A235" s="13"/>
      <c r="B235" s="222"/>
      <c r="C235" s="223"/>
      <c r="D235" s="224" t="s">
        <v>134</v>
      </c>
      <c r="E235" s="225" t="s">
        <v>19</v>
      </c>
      <c r="F235" s="226" t="s">
        <v>347</v>
      </c>
      <c r="G235" s="223"/>
      <c r="H235" s="227">
        <v>127</v>
      </c>
      <c r="I235" s="228"/>
      <c r="J235" s="223"/>
      <c r="K235" s="223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134</v>
      </c>
      <c r="AU235" s="233" t="s">
        <v>81</v>
      </c>
      <c r="AV235" s="13" t="s">
        <v>81</v>
      </c>
      <c r="AW235" s="13" t="s">
        <v>33</v>
      </c>
      <c r="AX235" s="13" t="s">
        <v>77</v>
      </c>
      <c r="AY235" s="233" t="s">
        <v>119</v>
      </c>
    </row>
    <row r="236" s="2" customFormat="1" ht="16.5" customHeight="1">
      <c r="A236" s="38"/>
      <c r="B236" s="39"/>
      <c r="C236" s="245" t="s">
        <v>403</v>
      </c>
      <c r="D236" s="245" t="s">
        <v>226</v>
      </c>
      <c r="E236" s="246" t="s">
        <v>404</v>
      </c>
      <c r="F236" s="247" t="s">
        <v>405</v>
      </c>
      <c r="G236" s="248" t="s">
        <v>124</v>
      </c>
      <c r="H236" s="249">
        <v>129.53999999999999</v>
      </c>
      <c r="I236" s="250"/>
      <c r="J236" s="251">
        <f>ROUND(I236*H236,2)</f>
        <v>0</v>
      </c>
      <c r="K236" s="247" t="s">
        <v>125</v>
      </c>
      <c r="L236" s="252"/>
      <c r="M236" s="253" t="s">
        <v>19</v>
      </c>
      <c r="N236" s="254" t="s">
        <v>43</v>
      </c>
      <c r="O236" s="84"/>
      <c r="P236" s="213">
        <f>O236*H236</f>
        <v>0</v>
      </c>
      <c r="Q236" s="213">
        <v>0.17599999999999999</v>
      </c>
      <c r="R236" s="213">
        <f>Q236*H236</f>
        <v>22.799039999999998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167</v>
      </c>
      <c r="AT236" s="215" t="s">
        <v>226</v>
      </c>
      <c r="AU236" s="215" t="s">
        <v>81</v>
      </c>
      <c r="AY236" s="17" t="s">
        <v>119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77</v>
      </c>
      <c r="BK236" s="216">
        <f>ROUND(I236*H236,2)</f>
        <v>0</v>
      </c>
      <c r="BL236" s="17" t="s">
        <v>126</v>
      </c>
      <c r="BM236" s="215" t="s">
        <v>406</v>
      </c>
    </row>
    <row r="237" s="13" customFormat="1">
      <c r="A237" s="13"/>
      <c r="B237" s="222"/>
      <c r="C237" s="223"/>
      <c r="D237" s="224" t="s">
        <v>134</v>
      </c>
      <c r="E237" s="223"/>
      <c r="F237" s="226" t="s">
        <v>407</v>
      </c>
      <c r="G237" s="223"/>
      <c r="H237" s="227">
        <v>129.53999999999999</v>
      </c>
      <c r="I237" s="228"/>
      <c r="J237" s="223"/>
      <c r="K237" s="223"/>
      <c r="L237" s="229"/>
      <c r="M237" s="230"/>
      <c r="N237" s="231"/>
      <c r="O237" s="231"/>
      <c r="P237" s="231"/>
      <c r="Q237" s="231"/>
      <c r="R237" s="231"/>
      <c r="S237" s="231"/>
      <c r="T237" s="23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3" t="s">
        <v>134</v>
      </c>
      <c r="AU237" s="233" t="s">
        <v>81</v>
      </c>
      <c r="AV237" s="13" t="s">
        <v>81</v>
      </c>
      <c r="AW237" s="13" t="s">
        <v>4</v>
      </c>
      <c r="AX237" s="13" t="s">
        <v>77</v>
      </c>
      <c r="AY237" s="233" t="s">
        <v>119</v>
      </c>
    </row>
    <row r="238" s="12" customFormat="1" ht="22.8" customHeight="1">
      <c r="A238" s="12"/>
      <c r="B238" s="188"/>
      <c r="C238" s="189"/>
      <c r="D238" s="190" t="s">
        <v>71</v>
      </c>
      <c r="E238" s="202" t="s">
        <v>167</v>
      </c>
      <c r="F238" s="202" t="s">
        <v>408</v>
      </c>
      <c r="G238" s="189"/>
      <c r="H238" s="189"/>
      <c r="I238" s="192"/>
      <c r="J238" s="203">
        <f>BK238</f>
        <v>0</v>
      </c>
      <c r="K238" s="189"/>
      <c r="L238" s="194"/>
      <c r="M238" s="195"/>
      <c r="N238" s="196"/>
      <c r="O238" s="196"/>
      <c r="P238" s="197">
        <f>SUM(P239:P257)</f>
        <v>0</v>
      </c>
      <c r="Q238" s="196"/>
      <c r="R238" s="197">
        <f>SUM(R239:R257)</f>
        <v>15.329839999999999</v>
      </c>
      <c r="S238" s="196"/>
      <c r="T238" s="198">
        <f>SUM(T239:T257)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9" t="s">
        <v>77</v>
      </c>
      <c r="AT238" s="200" t="s">
        <v>71</v>
      </c>
      <c r="AU238" s="200" t="s">
        <v>77</v>
      </c>
      <c r="AY238" s="199" t="s">
        <v>119</v>
      </c>
      <c r="BK238" s="201">
        <f>SUM(BK239:BK257)</f>
        <v>0</v>
      </c>
    </row>
    <row r="239" s="2" customFormat="1" ht="24.15" customHeight="1">
      <c r="A239" s="38"/>
      <c r="B239" s="39"/>
      <c r="C239" s="204" t="s">
        <v>409</v>
      </c>
      <c r="D239" s="204" t="s">
        <v>121</v>
      </c>
      <c r="E239" s="205" t="s">
        <v>410</v>
      </c>
      <c r="F239" s="206" t="s">
        <v>411</v>
      </c>
      <c r="G239" s="207" t="s">
        <v>412</v>
      </c>
      <c r="H239" s="208">
        <v>6</v>
      </c>
      <c r="I239" s="209"/>
      <c r="J239" s="210">
        <f>ROUND(I239*H239,2)</f>
        <v>0</v>
      </c>
      <c r="K239" s="206" t="s">
        <v>125</v>
      </c>
      <c r="L239" s="44"/>
      <c r="M239" s="211" t="s">
        <v>19</v>
      </c>
      <c r="N239" s="212" t="s">
        <v>43</v>
      </c>
      <c r="O239" s="84"/>
      <c r="P239" s="213">
        <f>O239*H239</f>
        <v>0</v>
      </c>
      <c r="Q239" s="213">
        <v>0.068640000000000007</v>
      </c>
      <c r="R239" s="213">
        <f>Q239*H239</f>
        <v>0.41184000000000004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126</v>
      </c>
      <c r="AT239" s="215" t="s">
        <v>121</v>
      </c>
      <c r="AU239" s="215" t="s">
        <v>81</v>
      </c>
      <c r="AY239" s="17" t="s">
        <v>119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77</v>
      </c>
      <c r="BK239" s="216">
        <f>ROUND(I239*H239,2)</f>
        <v>0</v>
      </c>
      <c r="BL239" s="17" t="s">
        <v>126</v>
      </c>
      <c r="BM239" s="215" t="s">
        <v>413</v>
      </c>
    </row>
    <row r="240" s="2" customFormat="1">
      <c r="A240" s="38"/>
      <c r="B240" s="39"/>
      <c r="C240" s="40"/>
      <c r="D240" s="217" t="s">
        <v>128</v>
      </c>
      <c r="E240" s="40"/>
      <c r="F240" s="218" t="s">
        <v>414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128</v>
      </c>
      <c r="AU240" s="17" t="s">
        <v>81</v>
      </c>
    </row>
    <row r="241" s="2" customFormat="1" ht="24.15" customHeight="1">
      <c r="A241" s="38"/>
      <c r="B241" s="39"/>
      <c r="C241" s="204" t="s">
        <v>415</v>
      </c>
      <c r="D241" s="204" t="s">
        <v>121</v>
      </c>
      <c r="E241" s="205" t="s">
        <v>416</v>
      </c>
      <c r="F241" s="206" t="s">
        <v>417</v>
      </c>
      <c r="G241" s="207" t="s">
        <v>164</v>
      </c>
      <c r="H241" s="208">
        <v>30</v>
      </c>
      <c r="I241" s="209"/>
      <c r="J241" s="210">
        <f>ROUND(I241*H241,2)</f>
        <v>0</v>
      </c>
      <c r="K241" s="206" t="s">
        <v>125</v>
      </c>
      <c r="L241" s="44"/>
      <c r="M241" s="211" t="s">
        <v>19</v>
      </c>
      <c r="N241" s="212" t="s">
        <v>43</v>
      </c>
      <c r="O241" s="84"/>
      <c r="P241" s="213">
        <f>O241*H241</f>
        <v>0</v>
      </c>
      <c r="Q241" s="213">
        <v>0.0044000000000000003</v>
      </c>
      <c r="R241" s="213">
        <f>Q241*H241</f>
        <v>0.13200000000000001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126</v>
      </c>
      <c r="AT241" s="215" t="s">
        <v>121</v>
      </c>
      <c r="AU241" s="215" t="s">
        <v>81</v>
      </c>
      <c r="AY241" s="17" t="s">
        <v>119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77</v>
      </c>
      <c r="BK241" s="216">
        <f>ROUND(I241*H241,2)</f>
        <v>0</v>
      </c>
      <c r="BL241" s="17" t="s">
        <v>126</v>
      </c>
      <c r="BM241" s="215" t="s">
        <v>418</v>
      </c>
    </row>
    <row r="242" s="2" customFormat="1">
      <c r="A242" s="38"/>
      <c r="B242" s="39"/>
      <c r="C242" s="40"/>
      <c r="D242" s="217" t="s">
        <v>128</v>
      </c>
      <c r="E242" s="40"/>
      <c r="F242" s="218" t="s">
        <v>419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128</v>
      </c>
      <c r="AU242" s="17" t="s">
        <v>81</v>
      </c>
    </row>
    <row r="243" s="2" customFormat="1" ht="16.5" customHeight="1">
      <c r="A243" s="38"/>
      <c r="B243" s="39"/>
      <c r="C243" s="204" t="s">
        <v>420</v>
      </c>
      <c r="D243" s="204" t="s">
        <v>121</v>
      </c>
      <c r="E243" s="205" t="s">
        <v>421</v>
      </c>
      <c r="F243" s="206" t="s">
        <v>422</v>
      </c>
      <c r="G243" s="207" t="s">
        <v>412</v>
      </c>
      <c r="H243" s="208">
        <v>6</v>
      </c>
      <c r="I243" s="209"/>
      <c r="J243" s="210">
        <f>ROUND(I243*H243,2)</f>
        <v>0</v>
      </c>
      <c r="K243" s="206" t="s">
        <v>125</v>
      </c>
      <c r="L243" s="44"/>
      <c r="M243" s="211" t="s">
        <v>19</v>
      </c>
      <c r="N243" s="212" t="s">
        <v>43</v>
      </c>
      <c r="O243" s="84"/>
      <c r="P243" s="213">
        <f>O243*H243</f>
        <v>0</v>
      </c>
      <c r="Q243" s="213">
        <v>0.12422</v>
      </c>
      <c r="R243" s="213">
        <f>Q243*H243</f>
        <v>0.74531999999999998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126</v>
      </c>
      <c r="AT243" s="215" t="s">
        <v>121</v>
      </c>
      <c r="AU243" s="215" t="s">
        <v>81</v>
      </c>
      <c r="AY243" s="17" t="s">
        <v>119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77</v>
      </c>
      <c r="BK243" s="216">
        <f>ROUND(I243*H243,2)</f>
        <v>0</v>
      </c>
      <c r="BL243" s="17" t="s">
        <v>126</v>
      </c>
      <c r="BM243" s="215" t="s">
        <v>423</v>
      </c>
    </row>
    <row r="244" s="2" customFormat="1">
      <c r="A244" s="38"/>
      <c r="B244" s="39"/>
      <c r="C244" s="40"/>
      <c r="D244" s="217" t="s">
        <v>128</v>
      </c>
      <c r="E244" s="40"/>
      <c r="F244" s="218" t="s">
        <v>424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128</v>
      </c>
      <c r="AU244" s="17" t="s">
        <v>81</v>
      </c>
    </row>
    <row r="245" s="2" customFormat="1" ht="16.5" customHeight="1">
      <c r="A245" s="38"/>
      <c r="B245" s="39"/>
      <c r="C245" s="245" t="s">
        <v>425</v>
      </c>
      <c r="D245" s="245" t="s">
        <v>226</v>
      </c>
      <c r="E245" s="246" t="s">
        <v>426</v>
      </c>
      <c r="F245" s="247" t="s">
        <v>427</v>
      </c>
      <c r="G245" s="248" t="s">
        <v>412</v>
      </c>
      <c r="H245" s="249">
        <v>6</v>
      </c>
      <c r="I245" s="250"/>
      <c r="J245" s="251">
        <f>ROUND(I245*H245,2)</f>
        <v>0</v>
      </c>
      <c r="K245" s="247" t="s">
        <v>125</v>
      </c>
      <c r="L245" s="252"/>
      <c r="M245" s="253" t="s">
        <v>19</v>
      </c>
      <c r="N245" s="254" t="s">
        <v>43</v>
      </c>
      <c r="O245" s="84"/>
      <c r="P245" s="213">
        <f>O245*H245</f>
        <v>0</v>
      </c>
      <c r="Q245" s="213">
        <v>0.071999999999999995</v>
      </c>
      <c r="R245" s="213">
        <f>Q245*H245</f>
        <v>0.43199999999999994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167</v>
      </c>
      <c r="AT245" s="215" t="s">
        <v>226</v>
      </c>
      <c r="AU245" s="215" t="s">
        <v>81</v>
      </c>
      <c r="AY245" s="17" t="s">
        <v>119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77</v>
      </c>
      <c r="BK245" s="216">
        <f>ROUND(I245*H245,2)</f>
        <v>0</v>
      </c>
      <c r="BL245" s="17" t="s">
        <v>126</v>
      </c>
      <c r="BM245" s="215" t="s">
        <v>428</v>
      </c>
    </row>
    <row r="246" s="2" customFormat="1" ht="16.5" customHeight="1">
      <c r="A246" s="38"/>
      <c r="B246" s="39"/>
      <c r="C246" s="204" t="s">
        <v>429</v>
      </c>
      <c r="D246" s="204" t="s">
        <v>121</v>
      </c>
      <c r="E246" s="205" t="s">
        <v>430</v>
      </c>
      <c r="F246" s="206" t="s">
        <v>431</v>
      </c>
      <c r="G246" s="207" t="s">
        <v>412</v>
      </c>
      <c r="H246" s="208">
        <v>6</v>
      </c>
      <c r="I246" s="209"/>
      <c r="J246" s="210">
        <f>ROUND(I246*H246,2)</f>
        <v>0</v>
      </c>
      <c r="K246" s="206" t="s">
        <v>125</v>
      </c>
      <c r="L246" s="44"/>
      <c r="M246" s="211" t="s">
        <v>19</v>
      </c>
      <c r="N246" s="212" t="s">
        <v>43</v>
      </c>
      <c r="O246" s="84"/>
      <c r="P246" s="213">
        <f>O246*H246</f>
        <v>0</v>
      </c>
      <c r="Q246" s="213">
        <v>0.02972</v>
      </c>
      <c r="R246" s="213">
        <f>Q246*H246</f>
        <v>0.17832000000000001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126</v>
      </c>
      <c r="AT246" s="215" t="s">
        <v>121</v>
      </c>
      <c r="AU246" s="215" t="s">
        <v>81</v>
      </c>
      <c r="AY246" s="17" t="s">
        <v>119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77</v>
      </c>
      <c r="BK246" s="216">
        <f>ROUND(I246*H246,2)</f>
        <v>0</v>
      </c>
      <c r="BL246" s="17" t="s">
        <v>126</v>
      </c>
      <c r="BM246" s="215" t="s">
        <v>432</v>
      </c>
    </row>
    <row r="247" s="2" customFormat="1">
      <c r="A247" s="38"/>
      <c r="B247" s="39"/>
      <c r="C247" s="40"/>
      <c r="D247" s="217" t="s">
        <v>128</v>
      </c>
      <c r="E247" s="40"/>
      <c r="F247" s="218" t="s">
        <v>433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128</v>
      </c>
      <c r="AU247" s="17" t="s">
        <v>81</v>
      </c>
    </row>
    <row r="248" s="2" customFormat="1" ht="16.5" customHeight="1">
      <c r="A248" s="38"/>
      <c r="B248" s="39"/>
      <c r="C248" s="245" t="s">
        <v>434</v>
      </c>
      <c r="D248" s="245" t="s">
        <v>226</v>
      </c>
      <c r="E248" s="246" t="s">
        <v>435</v>
      </c>
      <c r="F248" s="247" t="s">
        <v>436</v>
      </c>
      <c r="G248" s="248" t="s">
        <v>412</v>
      </c>
      <c r="H248" s="249">
        <v>6</v>
      </c>
      <c r="I248" s="250"/>
      <c r="J248" s="251">
        <f>ROUND(I248*H248,2)</f>
        <v>0</v>
      </c>
      <c r="K248" s="247" t="s">
        <v>125</v>
      </c>
      <c r="L248" s="252"/>
      <c r="M248" s="253" t="s">
        <v>19</v>
      </c>
      <c r="N248" s="254" t="s">
        <v>43</v>
      </c>
      <c r="O248" s="84"/>
      <c r="P248" s="213">
        <f>O248*H248</f>
        <v>0</v>
      </c>
      <c r="Q248" s="213">
        <v>0.040000000000000001</v>
      </c>
      <c r="R248" s="213">
        <f>Q248*H248</f>
        <v>0.23999999999999999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167</v>
      </c>
      <c r="AT248" s="215" t="s">
        <v>226</v>
      </c>
      <c r="AU248" s="215" t="s">
        <v>81</v>
      </c>
      <c r="AY248" s="17" t="s">
        <v>119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77</v>
      </c>
      <c r="BK248" s="216">
        <f>ROUND(I248*H248,2)</f>
        <v>0</v>
      </c>
      <c r="BL248" s="17" t="s">
        <v>126</v>
      </c>
      <c r="BM248" s="215" t="s">
        <v>437</v>
      </c>
    </row>
    <row r="249" s="2" customFormat="1" ht="16.5" customHeight="1">
      <c r="A249" s="38"/>
      <c r="B249" s="39"/>
      <c r="C249" s="204" t="s">
        <v>438</v>
      </c>
      <c r="D249" s="204" t="s">
        <v>121</v>
      </c>
      <c r="E249" s="205" t="s">
        <v>439</v>
      </c>
      <c r="F249" s="206" t="s">
        <v>440</v>
      </c>
      <c r="G249" s="207" t="s">
        <v>412</v>
      </c>
      <c r="H249" s="208">
        <v>6</v>
      </c>
      <c r="I249" s="209"/>
      <c r="J249" s="210">
        <f>ROUND(I249*H249,2)</f>
        <v>0</v>
      </c>
      <c r="K249" s="206" t="s">
        <v>125</v>
      </c>
      <c r="L249" s="44"/>
      <c r="M249" s="211" t="s">
        <v>19</v>
      </c>
      <c r="N249" s="212" t="s">
        <v>43</v>
      </c>
      <c r="O249" s="84"/>
      <c r="P249" s="213">
        <f>O249*H249</f>
        <v>0</v>
      </c>
      <c r="Q249" s="213">
        <v>0.02972</v>
      </c>
      <c r="R249" s="213">
        <f>Q249*H249</f>
        <v>0.17832000000000001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126</v>
      </c>
      <c r="AT249" s="215" t="s">
        <v>121</v>
      </c>
      <c r="AU249" s="215" t="s">
        <v>81</v>
      </c>
      <c r="AY249" s="17" t="s">
        <v>119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77</v>
      </c>
      <c r="BK249" s="216">
        <f>ROUND(I249*H249,2)</f>
        <v>0</v>
      </c>
      <c r="BL249" s="17" t="s">
        <v>126</v>
      </c>
      <c r="BM249" s="215" t="s">
        <v>441</v>
      </c>
    </row>
    <row r="250" s="2" customFormat="1">
      <c r="A250" s="38"/>
      <c r="B250" s="39"/>
      <c r="C250" s="40"/>
      <c r="D250" s="217" t="s">
        <v>128</v>
      </c>
      <c r="E250" s="40"/>
      <c r="F250" s="218" t="s">
        <v>442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128</v>
      </c>
      <c r="AU250" s="17" t="s">
        <v>81</v>
      </c>
    </row>
    <row r="251" s="2" customFormat="1" ht="16.5" customHeight="1">
      <c r="A251" s="38"/>
      <c r="B251" s="39"/>
      <c r="C251" s="245" t="s">
        <v>443</v>
      </c>
      <c r="D251" s="245" t="s">
        <v>226</v>
      </c>
      <c r="E251" s="246" t="s">
        <v>444</v>
      </c>
      <c r="F251" s="247" t="s">
        <v>445</v>
      </c>
      <c r="G251" s="248" t="s">
        <v>412</v>
      </c>
      <c r="H251" s="249">
        <v>6</v>
      </c>
      <c r="I251" s="250"/>
      <c r="J251" s="251">
        <f>ROUND(I251*H251,2)</f>
        <v>0</v>
      </c>
      <c r="K251" s="247" t="s">
        <v>125</v>
      </c>
      <c r="L251" s="252"/>
      <c r="M251" s="253" t="s">
        <v>19</v>
      </c>
      <c r="N251" s="254" t="s">
        <v>43</v>
      </c>
      <c r="O251" s="84"/>
      <c r="P251" s="213">
        <f>O251*H251</f>
        <v>0</v>
      </c>
      <c r="Q251" s="213">
        <v>0.089999999999999997</v>
      </c>
      <c r="R251" s="213">
        <f>Q251*H251</f>
        <v>0.54000000000000004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167</v>
      </c>
      <c r="AT251" s="215" t="s">
        <v>226</v>
      </c>
      <c r="AU251" s="215" t="s">
        <v>81</v>
      </c>
      <c r="AY251" s="17" t="s">
        <v>119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77</v>
      </c>
      <c r="BK251" s="216">
        <f>ROUND(I251*H251,2)</f>
        <v>0</v>
      </c>
      <c r="BL251" s="17" t="s">
        <v>126</v>
      </c>
      <c r="BM251" s="215" t="s">
        <v>446</v>
      </c>
    </row>
    <row r="252" s="2" customFormat="1" ht="16.5" customHeight="1">
      <c r="A252" s="38"/>
      <c r="B252" s="39"/>
      <c r="C252" s="204" t="s">
        <v>447</v>
      </c>
      <c r="D252" s="204" t="s">
        <v>121</v>
      </c>
      <c r="E252" s="205" t="s">
        <v>448</v>
      </c>
      <c r="F252" s="206" t="s">
        <v>449</v>
      </c>
      <c r="G252" s="207" t="s">
        <v>412</v>
      </c>
      <c r="H252" s="208">
        <v>6</v>
      </c>
      <c r="I252" s="209"/>
      <c r="J252" s="210">
        <f>ROUND(I252*H252,2)</f>
        <v>0</v>
      </c>
      <c r="K252" s="206" t="s">
        <v>125</v>
      </c>
      <c r="L252" s="44"/>
      <c r="M252" s="211" t="s">
        <v>19</v>
      </c>
      <c r="N252" s="212" t="s">
        <v>43</v>
      </c>
      <c r="O252" s="84"/>
      <c r="P252" s="213">
        <f>O252*H252</f>
        <v>0</v>
      </c>
      <c r="Q252" s="213">
        <v>0.21734000000000001</v>
      </c>
      <c r="R252" s="213">
        <f>Q252*H252</f>
        <v>1.3040400000000001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126</v>
      </c>
      <c r="AT252" s="215" t="s">
        <v>121</v>
      </c>
      <c r="AU252" s="215" t="s">
        <v>81</v>
      </c>
      <c r="AY252" s="17" t="s">
        <v>119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77</v>
      </c>
      <c r="BK252" s="216">
        <f>ROUND(I252*H252,2)</f>
        <v>0</v>
      </c>
      <c r="BL252" s="17" t="s">
        <v>126</v>
      </c>
      <c r="BM252" s="215" t="s">
        <v>450</v>
      </c>
    </row>
    <row r="253" s="2" customFormat="1">
      <c r="A253" s="38"/>
      <c r="B253" s="39"/>
      <c r="C253" s="40"/>
      <c r="D253" s="217" t="s">
        <v>128</v>
      </c>
      <c r="E253" s="40"/>
      <c r="F253" s="218" t="s">
        <v>451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128</v>
      </c>
      <c r="AU253" s="17" t="s">
        <v>81</v>
      </c>
    </row>
    <row r="254" s="2" customFormat="1" ht="16.5" customHeight="1">
      <c r="A254" s="38"/>
      <c r="B254" s="39"/>
      <c r="C254" s="245" t="s">
        <v>452</v>
      </c>
      <c r="D254" s="245" t="s">
        <v>226</v>
      </c>
      <c r="E254" s="246" t="s">
        <v>453</v>
      </c>
      <c r="F254" s="247" t="s">
        <v>454</v>
      </c>
      <c r="G254" s="248" t="s">
        <v>412</v>
      </c>
      <c r="H254" s="249">
        <v>6</v>
      </c>
      <c r="I254" s="250"/>
      <c r="J254" s="251">
        <f>ROUND(I254*H254,2)</f>
        <v>0</v>
      </c>
      <c r="K254" s="247" t="s">
        <v>125</v>
      </c>
      <c r="L254" s="252"/>
      <c r="M254" s="253" t="s">
        <v>19</v>
      </c>
      <c r="N254" s="254" t="s">
        <v>43</v>
      </c>
      <c r="O254" s="84"/>
      <c r="P254" s="213">
        <f>O254*H254</f>
        <v>0</v>
      </c>
      <c r="Q254" s="213">
        <v>0.0030000000000000001</v>
      </c>
      <c r="R254" s="213">
        <f>Q254*H254</f>
        <v>0.018000000000000002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167</v>
      </c>
      <c r="AT254" s="215" t="s">
        <v>226</v>
      </c>
      <c r="AU254" s="215" t="s">
        <v>81</v>
      </c>
      <c r="AY254" s="17" t="s">
        <v>119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77</v>
      </c>
      <c r="BK254" s="216">
        <f>ROUND(I254*H254,2)</f>
        <v>0</v>
      </c>
      <c r="BL254" s="17" t="s">
        <v>126</v>
      </c>
      <c r="BM254" s="215" t="s">
        <v>455</v>
      </c>
    </row>
    <row r="255" s="2" customFormat="1" ht="16.5" customHeight="1">
      <c r="A255" s="38"/>
      <c r="B255" s="39"/>
      <c r="C255" s="245" t="s">
        <v>456</v>
      </c>
      <c r="D255" s="245" t="s">
        <v>226</v>
      </c>
      <c r="E255" s="246" t="s">
        <v>457</v>
      </c>
      <c r="F255" s="247" t="s">
        <v>458</v>
      </c>
      <c r="G255" s="248" t="s">
        <v>412</v>
      </c>
      <c r="H255" s="249">
        <v>6</v>
      </c>
      <c r="I255" s="250"/>
      <c r="J255" s="251">
        <f>ROUND(I255*H255,2)</f>
        <v>0</v>
      </c>
      <c r="K255" s="247" t="s">
        <v>125</v>
      </c>
      <c r="L255" s="252"/>
      <c r="M255" s="253" t="s">
        <v>19</v>
      </c>
      <c r="N255" s="254" t="s">
        <v>43</v>
      </c>
      <c r="O255" s="84"/>
      <c r="P255" s="213">
        <f>O255*H255</f>
        <v>0</v>
      </c>
      <c r="Q255" s="213">
        <v>0.092999999999999999</v>
      </c>
      <c r="R255" s="213">
        <f>Q255*H255</f>
        <v>0.55800000000000005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167</v>
      </c>
      <c r="AT255" s="215" t="s">
        <v>226</v>
      </c>
      <c r="AU255" s="215" t="s">
        <v>81</v>
      </c>
      <c r="AY255" s="17" t="s">
        <v>119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77</v>
      </c>
      <c r="BK255" s="216">
        <f>ROUND(I255*H255,2)</f>
        <v>0</v>
      </c>
      <c r="BL255" s="17" t="s">
        <v>126</v>
      </c>
      <c r="BM255" s="215" t="s">
        <v>459</v>
      </c>
    </row>
    <row r="256" s="2" customFormat="1" ht="16.5" customHeight="1">
      <c r="A256" s="38"/>
      <c r="B256" s="39"/>
      <c r="C256" s="204" t="s">
        <v>460</v>
      </c>
      <c r="D256" s="204" t="s">
        <v>121</v>
      </c>
      <c r="E256" s="205" t="s">
        <v>461</v>
      </c>
      <c r="F256" s="206" t="s">
        <v>462</v>
      </c>
      <c r="G256" s="207" t="s">
        <v>412</v>
      </c>
      <c r="H256" s="208">
        <v>25</v>
      </c>
      <c r="I256" s="209"/>
      <c r="J256" s="210">
        <f>ROUND(I256*H256,2)</f>
        <v>0</v>
      </c>
      <c r="K256" s="206" t="s">
        <v>125</v>
      </c>
      <c r="L256" s="44"/>
      <c r="M256" s="211" t="s">
        <v>19</v>
      </c>
      <c r="N256" s="212" t="s">
        <v>43</v>
      </c>
      <c r="O256" s="84"/>
      <c r="P256" s="213">
        <f>O256*H256</f>
        <v>0</v>
      </c>
      <c r="Q256" s="213">
        <v>0.42368</v>
      </c>
      <c r="R256" s="213">
        <f>Q256*H256</f>
        <v>10.592000000000001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126</v>
      </c>
      <c r="AT256" s="215" t="s">
        <v>121</v>
      </c>
      <c r="AU256" s="215" t="s">
        <v>81</v>
      </c>
      <c r="AY256" s="17" t="s">
        <v>119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77</v>
      </c>
      <c r="BK256" s="216">
        <f>ROUND(I256*H256,2)</f>
        <v>0</v>
      </c>
      <c r="BL256" s="17" t="s">
        <v>126</v>
      </c>
      <c r="BM256" s="215" t="s">
        <v>463</v>
      </c>
    </row>
    <row r="257" s="2" customFormat="1">
      <c r="A257" s="38"/>
      <c r="B257" s="39"/>
      <c r="C257" s="40"/>
      <c r="D257" s="217" t="s">
        <v>128</v>
      </c>
      <c r="E257" s="40"/>
      <c r="F257" s="218" t="s">
        <v>464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128</v>
      </c>
      <c r="AU257" s="17" t="s">
        <v>81</v>
      </c>
    </row>
    <row r="258" s="12" customFormat="1" ht="22.8" customHeight="1">
      <c r="A258" s="12"/>
      <c r="B258" s="188"/>
      <c r="C258" s="189"/>
      <c r="D258" s="190" t="s">
        <v>71</v>
      </c>
      <c r="E258" s="202" t="s">
        <v>172</v>
      </c>
      <c r="F258" s="202" t="s">
        <v>465</v>
      </c>
      <c r="G258" s="189"/>
      <c r="H258" s="189"/>
      <c r="I258" s="192"/>
      <c r="J258" s="203">
        <f>BK258</f>
        <v>0</v>
      </c>
      <c r="K258" s="189"/>
      <c r="L258" s="194"/>
      <c r="M258" s="195"/>
      <c r="N258" s="196"/>
      <c r="O258" s="196"/>
      <c r="P258" s="197">
        <f>SUM(P259:P328)</f>
        <v>0</v>
      </c>
      <c r="Q258" s="196"/>
      <c r="R258" s="197">
        <f>SUM(R259:R328)</f>
        <v>149.56420340000003</v>
      </c>
      <c r="S258" s="196"/>
      <c r="T258" s="198">
        <f>SUM(T259:T328)</f>
        <v>34.410000000000004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9" t="s">
        <v>77</v>
      </c>
      <c r="AT258" s="200" t="s">
        <v>71</v>
      </c>
      <c r="AU258" s="200" t="s">
        <v>77</v>
      </c>
      <c r="AY258" s="199" t="s">
        <v>119</v>
      </c>
      <c r="BK258" s="201">
        <f>SUM(BK259:BK328)</f>
        <v>0</v>
      </c>
    </row>
    <row r="259" s="2" customFormat="1" ht="16.5" customHeight="1">
      <c r="A259" s="38"/>
      <c r="B259" s="39"/>
      <c r="C259" s="204" t="s">
        <v>466</v>
      </c>
      <c r="D259" s="204" t="s">
        <v>121</v>
      </c>
      <c r="E259" s="205" t="s">
        <v>467</v>
      </c>
      <c r="F259" s="206" t="s">
        <v>468</v>
      </c>
      <c r="G259" s="207" t="s">
        <v>412</v>
      </c>
      <c r="H259" s="208">
        <v>6</v>
      </c>
      <c r="I259" s="209"/>
      <c r="J259" s="210">
        <f>ROUND(I259*H259,2)</f>
        <v>0</v>
      </c>
      <c r="K259" s="206" t="s">
        <v>19</v>
      </c>
      <c r="L259" s="44"/>
      <c r="M259" s="211" t="s">
        <v>19</v>
      </c>
      <c r="N259" s="212" t="s">
        <v>43</v>
      </c>
      <c r="O259" s="84"/>
      <c r="P259" s="213">
        <f>O259*H259</f>
        <v>0</v>
      </c>
      <c r="Q259" s="213">
        <v>0</v>
      </c>
      <c r="R259" s="213">
        <f>Q259*H259</f>
        <v>0</v>
      </c>
      <c r="S259" s="213">
        <v>0.65300000000000002</v>
      </c>
      <c r="T259" s="214">
        <f>S259*H259</f>
        <v>3.9180000000000001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126</v>
      </c>
      <c r="AT259" s="215" t="s">
        <v>121</v>
      </c>
      <c r="AU259" s="215" t="s">
        <v>81</v>
      </c>
      <c r="AY259" s="17" t="s">
        <v>119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77</v>
      </c>
      <c r="BK259" s="216">
        <f>ROUND(I259*H259,2)</f>
        <v>0</v>
      </c>
      <c r="BL259" s="17" t="s">
        <v>126</v>
      </c>
      <c r="BM259" s="215" t="s">
        <v>469</v>
      </c>
    </row>
    <row r="260" s="2" customFormat="1" ht="16.5" customHeight="1">
      <c r="A260" s="38"/>
      <c r="B260" s="39"/>
      <c r="C260" s="204" t="s">
        <v>470</v>
      </c>
      <c r="D260" s="204" t="s">
        <v>121</v>
      </c>
      <c r="E260" s="205" t="s">
        <v>471</v>
      </c>
      <c r="F260" s="206" t="s">
        <v>472</v>
      </c>
      <c r="G260" s="207" t="s">
        <v>164</v>
      </c>
      <c r="H260" s="208">
        <v>22.600000000000001</v>
      </c>
      <c r="I260" s="209"/>
      <c r="J260" s="210">
        <f>ROUND(I260*H260,2)</f>
        <v>0</v>
      </c>
      <c r="K260" s="206" t="s">
        <v>125</v>
      </c>
      <c r="L260" s="44"/>
      <c r="M260" s="211" t="s">
        <v>19</v>
      </c>
      <c r="N260" s="212" t="s">
        <v>43</v>
      </c>
      <c r="O260" s="84"/>
      <c r="P260" s="213">
        <f>O260*H260</f>
        <v>0</v>
      </c>
      <c r="Q260" s="213">
        <v>0.040079999999999998</v>
      </c>
      <c r="R260" s="213">
        <f>Q260*H260</f>
        <v>0.90580800000000006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126</v>
      </c>
      <c r="AT260" s="215" t="s">
        <v>121</v>
      </c>
      <c r="AU260" s="215" t="s">
        <v>81</v>
      </c>
      <c r="AY260" s="17" t="s">
        <v>119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77</v>
      </c>
      <c r="BK260" s="216">
        <f>ROUND(I260*H260,2)</f>
        <v>0</v>
      </c>
      <c r="BL260" s="17" t="s">
        <v>126</v>
      </c>
      <c r="BM260" s="215" t="s">
        <v>473</v>
      </c>
    </row>
    <row r="261" s="2" customFormat="1">
      <c r="A261" s="38"/>
      <c r="B261" s="39"/>
      <c r="C261" s="40"/>
      <c r="D261" s="217" t="s">
        <v>128</v>
      </c>
      <c r="E261" s="40"/>
      <c r="F261" s="218" t="s">
        <v>474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128</v>
      </c>
      <c r="AU261" s="17" t="s">
        <v>81</v>
      </c>
    </row>
    <row r="262" s="2" customFormat="1">
      <c r="A262" s="38"/>
      <c r="B262" s="39"/>
      <c r="C262" s="40"/>
      <c r="D262" s="224" t="s">
        <v>154</v>
      </c>
      <c r="E262" s="40"/>
      <c r="F262" s="244" t="s">
        <v>475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154</v>
      </c>
      <c r="AU262" s="17" t="s">
        <v>81</v>
      </c>
    </row>
    <row r="263" s="13" customFormat="1">
      <c r="A263" s="13"/>
      <c r="B263" s="222"/>
      <c r="C263" s="223"/>
      <c r="D263" s="224" t="s">
        <v>134</v>
      </c>
      <c r="E263" s="225" t="s">
        <v>19</v>
      </c>
      <c r="F263" s="226" t="s">
        <v>476</v>
      </c>
      <c r="G263" s="223"/>
      <c r="H263" s="227">
        <v>22.600000000000001</v>
      </c>
      <c r="I263" s="228"/>
      <c r="J263" s="223"/>
      <c r="K263" s="223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134</v>
      </c>
      <c r="AU263" s="233" t="s">
        <v>81</v>
      </c>
      <c r="AV263" s="13" t="s">
        <v>81</v>
      </c>
      <c r="AW263" s="13" t="s">
        <v>33</v>
      </c>
      <c r="AX263" s="13" t="s">
        <v>77</v>
      </c>
      <c r="AY263" s="233" t="s">
        <v>119</v>
      </c>
    </row>
    <row r="264" s="2" customFormat="1" ht="24.15" customHeight="1">
      <c r="A264" s="38"/>
      <c r="B264" s="39"/>
      <c r="C264" s="245" t="s">
        <v>477</v>
      </c>
      <c r="D264" s="245" t="s">
        <v>226</v>
      </c>
      <c r="E264" s="246" t="s">
        <v>478</v>
      </c>
      <c r="F264" s="247" t="s">
        <v>479</v>
      </c>
      <c r="G264" s="248" t="s">
        <v>164</v>
      </c>
      <c r="H264" s="249">
        <v>22.600000000000001</v>
      </c>
      <c r="I264" s="250"/>
      <c r="J264" s="251">
        <f>ROUND(I264*H264,2)</f>
        <v>0</v>
      </c>
      <c r="K264" s="247" t="s">
        <v>19</v>
      </c>
      <c r="L264" s="252"/>
      <c r="M264" s="253" t="s">
        <v>19</v>
      </c>
      <c r="N264" s="254" t="s">
        <v>43</v>
      </c>
      <c r="O264" s="84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167</v>
      </c>
      <c r="AT264" s="215" t="s">
        <v>226</v>
      </c>
      <c r="AU264" s="215" t="s">
        <v>81</v>
      </c>
      <c r="AY264" s="17" t="s">
        <v>119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77</v>
      </c>
      <c r="BK264" s="216">
        <f>ROUND(I264*H264,2)</f>
        <v>0</v>
      </c>
      <c r="BL264" s="17" t="s">
        <v>126</v>
      </c>
      <c r="BM264" s="215" t="s">
        <v>480</v>
      </c>
    </row>
    <row r="265" s="2" customFormat="1">
      <c r="A265" s="38"/>
      <c r="B265" s="39"/>
      <c r="C265" s="40"/>
      <c r="D265" s="224" t="s">
        <v>154</v>
      </c>
      <c r="E265" s="40"/>
      <c r="F265" s="244" t="s">
        <v>481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154</v>
      </c>
      <c r="AU265" s="17" t="s">
        <v>81</v>
      </c>
    </row>
    <row r="266" s="13" customFormat="1">
      <c r="A266" s="13"/>
      <c r="B266" s="222"/>
      <c r="C266" s="223"/>
      <c r="D266" s="224" t="s">
        <v>134</v>
      </c>
      <c r="E266" s="225" t="s">
        <v>19</v>
      </c>
      <c r="F266" s="226" t="s">
        <v>482</v>
      </c>
      <c r="G266" s="223"/>
      <c r="H266" s="227">
        <v>22.600000000000001</v>
      </c>
      <c r="I266" s="228"/>
      <c r="J266" s="223"/>
      <c r="K266" s="223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134</v>
      </c>
      <c r="AU266" s="233" t="s">
        <v>81</v>
      </c>
      <c r="AV266" s="13" t="s">
        <v>81</v>
      </c>
      <c r="AW266" s="13" t="s">
        <v>33</v>
      </c>
      <c r="AX266" s="13" t="s">
        <v>77</v>
      </c>
      <c r="AY266" s="233" t="s">
        <v>119</v>
      </c>
    </row>
    <row r="267" s="2" customFormat="1" ht="16.5" customHeight="1">
      <c r="A267" s="38"/>
      <c r="B267" s="39"/>
      <c r="C267" s="204" t="s">
        <v>483</v>
      </c>
      <c r="D267" s="204" t="s">
        <v>121</v>
      </c>
      <c r="E267" s="205" t="s">
        <v>484</v>
      </c>
      <c r="F267" s="206" t="s">
        <v>485</v>
      </c>
      <c r="G267" s="207" t="s">
        <v>412</v>
      </c>
      <c r="H267" s="208">
        <v>4</v>
      </c>
      <c r="I267" s="209"/>
      <c r="J267" s="210">
        <f>ROUND(I267*H267,2)</f>
        <v>0</v>
      </c>
      <c r="K267" s="206" t="s">
        <v>125</v>
      </c>
      <c r="L267" s="44"/>
      <c r="M267" s="211" t="s">
        <v>19</v>
      </c>
      <c r="N267" s="212" t="s">
        <v>43</v>
      </c>
      <c r="O267" s="84"/>
      <c r="P267" s="213">
        <f>O267*H267</f>
        <v>0</v>
      </c>
      <c r="Q267" s="213">
        <v>0.00069999999999999999</v>
      </c>
      <c r="R267" s="213">
        <f>Q267*H267</f>
        <v>0.0028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126</v>
      </c>
      <c r="AT267" s="215" t="s">
        <v>121</v>
      </c>
      <c r="AU267" s="215" t="s">
        <v>81</v>
      </c>
      <c r="AY267" s="17" t="s">
        <v>119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77</v>
      </c>
      <c r="BK267" s="216">
        <f>ROUND(I267*H267,2)</f>
        <v>0</v>
      </c>
      <c r="BL267" s="17" t="s">
        <v>126</v>
      </c>
      <c r="BM267" s="215" t="s">
        <v>486</v>
      </c>
    </row>
    <row r="268" s="2" customFormat="1">
      <c r="A268" s="38"/>
      <c r="B268" s="39"/>
      <c r="C268" s="40"/>
      <c r="D268" s="217" t="s">
        <v>128</v>
      </c>
      <c r="E268" s="40"/>
      <c r="F268" s="218" t="s">
        <v>487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128</v>
      </c>
      <c r="AU268" s="17" t="s">
        <v>81</v>
      </c>
    </row>
    <row r="269" s="13" customFormat="1">
      <c r="A269" s="13"/>
      <c r="B269" s="222"/>
      <c r="C269" s="223"/>
      <c r="D269" s="224" t="s">
        <v>134</v>
      </c>
      <c r="E269" s="225" t="s">
        <v>19</v>
      </c>
      <c r="F269" s="226" t="s">
        <v>488</v>
      </c>
      <c r="G269" s="223"/>
      <c r="H269" s="227">
        <v>4</v>
      </c>
      <c r="I269" s="228"/>
      <c r="J269" s="223"/>
      <c r="K269" s="223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134</v>
      </c>
      <c r="AU269" s="233" t="s">
        <v>81</v>
      </c>
      <c r="AV269" s="13" t="s">
        <v>81</v>
      </c>
      <c r="AW269" s="13" t="s">
        <v>33</v>
      </c>
      <c r="AX269" s="13" t="s">
        <v>77</v>
      </c>
      <c r="AY269" s="233" t="s">
        <v>119</v>
      </c>
    </row>
    <row r="270" s="2" customFormat="1" ht="16.5" customHeight="1">
      <c r="A270" s="38"/>
      <c r="B270" s="39"/>
      <c r="C270" s="245" t="s">
        <v>489</v>
      </c>
      <c r="D270" s="245" t="s">
        <v>226</v>
      </c>
      <c r="E270" s="246" t="s">
        <v>490</v>
      </c>
      <c r="F270" s="247" t="s">
        <v>491</v>
      </c>
      <c r="G270" s="248" t="s">
        <v>412</v>
      </c>
      <c r="H270" s="249">
        <v>4</v>
      </c>
      <c r="I270" s="250"/>
      <c r="J270" s="251">
        <f>ROUND(I270*H270,2)</f>
        <v>0</v>
      </c>
      <c r="K270" s="247" t="s">
        <v>19</v>
      </c>
      <c r="L270" s="252"/>
      <c r="M270" s="253" t="s">
        <v>19</v>
      </c>
      <c r="N270" s="254" t="s">
        <v>43</v>
      </c>
      <c r="O270" s="84"/>
      <c r="P270" s="213">
        <f>O270*H270</f>
        <v>0</v>
      </c>
      <c r="Q270" s="213">
        <v>0.0050000000000000001</v>
      </c>
      <c r="R270" s="213">
        <f>Q270*H270</f>
        <v>0.02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167</v>
      </c>
      <c r="AT270" s="215" t="s">
        <v>226</v>
      </c>
      <c r="AU270" s="215" t="s">
        <v>81</v>
      </c>
      <c r="AY270" s="17" t="s">
        <v>119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77</v>
      </c>
      <c r="BK270" s="216">
        <f>ROUND(I270*H270,2)</f>
        <v>0</v>
      </c>
      <c r="BL270" s="17" t="s">
        <v>126</v>
      </c>
      <c r="BM270" s="215" t="s">
        <v>492</v>
      </c>
    </row>
    <row r="271" s="2" customFormat="1" ht="16.5" customHeight="1">
      <c r="A271" s="38"/>
      <c r="B271" s="39"/>
      <c r="C271" s="204" t="s">
        <v>493</v>
      </c>
      <c r="D271" s="204" t="s">
        <v>121</v>
      </c>
      <c r="E271" s="205" t="s">
        <v>494</v>
      </c>
      <c r="F271" s="206" t="s">
        <v>495</v>
      </c>
      <c r="G271" s="207" t="s">
        <v>412</v>
      </c>
      <c r="H271" s="208">
        <v>10</v>
      </c>
      <c r="I271" s="209"/>
      <c r="J271" s="210">
        <f>ROUND(I271*H271,2)</f>
        <v>0</v>
      </c>
      <c r="K271" s="206" t="s">
        <v>125</v>
      </c>
      <c r="L271" s="44"/>
      <c r="M271" s="211" t="s">
        <v>19</v>
      </c>
      <c r="N271" s="212" t="s">
        <v>43</v>
      </c>
      <c r="O271" s="84"/>
      <c r="P271" s="213">
        <f>O271*H271</f>
        <v>0</v>
      </c>
      <c r="Q271" s="213">
        <v>0.11241</v>
      </c>
      <c r="R271" s="213">
        <f>Q271*H271</f>
        <v>1.1240999999999999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126</v>
      </c>
      <c r="AT271" s="215" t="s">
        <v>121</v>
      </c>
      <c r="AU271" s="215" t="s">
        <v>81</v>
      </c>
      <c r="AY271" s="17" t="s">
        <v>119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77</v>
      </c>
      <c r="BK271" s="216">
        <f>ROUND(I271*H271,2)</f>
        <v>0</v>
      </c>
      <c r="BL271" s="17" t="s">
        <v>126</v>
      </c>
      <c r="BM271" s="215" t="s">
        <v>496</v>
      </c>
    </row>
    <row r="272" s="2" customFormat="1">
      <c r="A272" s="38"/>
      <c r="B272" s="39"/>
      <c r="C272" s="40"/>
      <c r="D272" s="217" t="s">
        <v>128</v>
      </c>
      <c r="E272" s="40"/>
      <c r="F272" s="218" t="s">
        <v>497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128</v>
      </c>
      <c r="AU272" s="17" t="s">
        <v>81</v>
      </c>
    </row>
    <row r="273" s="13" customFormat="1">
      <c r="A273" s="13"/>
      <c r="B273" s="222"/>
      <c r="C273" s="223"/>
      <c r="D273" s="224" t="s">
        <v>134</v>
      </c>
      <c r="E273" s="225" t="s">
        <v>19</v>
      </c>
      <c r="F273" s="226" t="s">
        <v>488</v>
      </c>
      <c r="G273" s="223"/>
      <c r="H273" s="227">
        <v>4</v>
      </c>
      <c r="I273" s="228"/>
      <c r="J273" s="223"/>
      <c r="K273" s="223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134</v>
      </c>
      <c r="AU273" s="233" t="s">
        <v>81</v>
      </c>
      <c r="AV273" s="13" t="s">
        <v>81</v>
      </c>
      <c r="AW273" s="13" t="s">
        <v>33</v>
      </c>
      <c r="AX273" s="13" t="s">
        <v>72</v>
      </c>
      <c r="AY273" s="233" t="s">
        <v>119</v>
      </c>
    </row>
    <row r="274" s="13" customFormat="1">
      <c r="A274" s="13"/>
      <c r="B274" s="222"/>
      <c r="C274" s="223"/>
      <c r="D274" s="224" t="s">
        <v>134</v>
      </c>
      <c r="E274" s="225" t="s">
        <v>19</v>
      </c>
      <c r="F274" s="226" t="s">
        <v>498</v>
      </c>
      <c r="G274" s="223"/>
      <c r="H274" s="227">
        <v>6</v>
      </c>
      <c r="I274" s="228"/>
      <c r="J274" s="223"/>
      <c r="K274" s="223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134</v>
      </c>
      <c r="AU274" s="233" t="s">
        <v>81</v>
      </c>
      <c r="AV274" s="13" t="s">
        <v>81</v>
      </c>
      <c r="AW274" s="13" t="s">
        <v>33</v>
      </c>
      <c r="AX274" s="13" t="s">
        <v>72</v>
      </c>
      <c r="AY274" s="233" t="s">
        <v>119</v>
      </c>
    </row>
    <row r="275" s="15" customFormat="1">
      <c r="A275" s="15"/>
      <c r="B275" s="255"/>
      <c r="C275" s="256"/>
      <c r="D275" s="224" t="s">
        <v>134</v>
      </c>
      <c r="E275" s="257" t="s">
        <v>19</v>
      </c>
      <c r="F275" s="258" t="s">
        <v>341</v>
      </c>
      <c r="G275" s="256"/>
      <c r="H275" s="259">
        <v>10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5" t="s">
        <v>134</v>
      </c>
      <c r="AU275" s="265" t="s">
        <v>81</v>
      </c>
      <c r="AV275" s="15" t="s">
        <v>126</v>
      </c>
      <c r="AW275" s="15" t="s">
        <v>33</v>
      </c>
      <c r="AX275" s="15" t="s">
        <v>77</v>
      </c>
      <c r="AY275" s="265" t="s">
        <v>119</v>
      </c>
    </row>
    <row r="276" s="2" customFormat="1" ht="16.5" customHeight="1">
      <c r="A276" s="38"/>
      <c r="B276" s="39"/>
      <c r="C276" s="245" t="s">
        <v>499</v>
      </c>
      <c r="D276" s="245" t="s">
        <v>226</v>
      </c>
      <c r="E276" s="246" t="s">
        <v>500</v>
      </c>
      <c r="F276" s="247" t="s">
        <v>501</v>
      </c>
      <c r="G276" s="248" t="s">
        <v>412</v>
      </c>
      <c r="H276" s="249">
        <v>4</v>
      </c>
      <c r="I276" s="250"/>
      <c r="J276" s="251">
        <f>ROUND(I276*H276,2)</f>
        <v>0</v>
      </c>
      <c r="K276" s="247" t="s">
        <v>125</v>
      </c>
      <c r="L276" s="252"/>
      <c r="M276" s="253" t="s">
        <v>19</v>
      </c>
      <c r="N276" s="254" t="s">
        <v>43</v>
      </c>
      <c r="O276" s="84"/>
      <c r="P276" s="213">
        <f>O276*H276</f>
        <v>0</v>
      </c>
      <c r="Q276" s="213">
        <v>0.0064999999999999997</v>
      </c>
      <c r="R276" s="213">
        <f>Q276*H276</f>
        <v>0.025999999999999999</v>
      </c>
      <c r="S276" s="213">
        <v>0</v>
      </c>
      <c r="T276" s="21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167</v>
      </c>
      <c r="AT276" s="215" t="s">
        <v>226</v>
      </c>
      <c r="AU276" s="215" t="s">
        <v>81</v>
      </c>
      <c r="AY276" s="17" t="s">
        <v>119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77</v>
      </c>
      <c r="BK276" s="216">
        <f>ROUND(I276*H276,2)</f>
        <v>0</v>
      </c>
      <c r="BL276" s="17" t="s">
        <v>126</v>
      </c>
      <c r="BM276" s="215" t="s">
        <v>502</v>
      </c>
    </row>
    <row r="277" s="2" customFormat="1" ht="21.75" customHeight="1">
      <c r="A277" s="38"/>
      <c r="B277" s="39"/>
      <c r="C277" s="204" t="s">
        <v>503</v>
      </c>
      <c r="D277" s="204" t="s">
        <v>121</v>
      </c>
      <c r="E277" s="205" t="s">
        <v>504</v>
      </c>
      <c r="F277" s="206" t="s">
        <v>505</v>
      </c>
      <c r="G277" s="207" t="s">
        <v>124</v>
      </c>
      <c r="H277" s="208">
        <v>165</v>
      </c>
      <c r="I277" s="209"/>
      <c r="J277" s="210">
        <f>ROUND(I277*H277,2)</f>
        <v>0</v>
      </c>
      <c r="K277" s="206" t="s">
        <v>125</v>
      </c>
      <c r="L277" s="44"/>
      <c r="M277" s="211" t="s">
        <v>19</v>
      </c>
      <c r="N277" s="212" t="s">
        <v>43</v>
      </c>
      <c r="O277" s="84"/>
      <c r="P277" s="213">
        <f>O277*H277</f>
        <v>0</v>
      </c>
      <c r="Q277" s="213">
        <v>0.0025999999999999999</v>
      </c>
      <c r="R277" s="213">
        <f>Q277*H277</f>
        <v>0.42899999999999999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126</v>
      </c>
      <c r="AT277" s="215" t="s">
        <v>121</v>
      </c>
      <c r="AU277" s="215" t="s">
        <v>81</v>
      </c>
      <c r="AY277" s="17" t="s">
        <v>119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77</v>
      </c>
      <c r="BK277" s="216">
        <f>ROUND(I277*H277,2)</f>
        <v>0</v>
      </c>
      <c r="BL277" s="17" t="s">
        <v>126</v>
      </c>
      <c r="BM277" s="215" t="s">
        <v>506</v>
      </c>
    </row>
    <row r="278" s="2" customFormat="1">
      <c r="A278" s="38"/>
      <c r="B278" s="39"/>
      <c r="C278" s="40"/>
      <c r="D278" s="217" t="s">
        <v>128</v>
      </c>
      <c r="E278" s="40"/>
      <c r="F278" s="218" t="s">
        <v>507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128</v>
      </c>
      <c r="AU278" s="17" t="s">
        <v>81</v>
      </c>
    </row>
    <row r="279" s="2" customFormat="1" ht="24.15" customHeight="1">
      <c r="A279" s="38"/>
      <c r="B279" s="39"/>
      <c r="C279" s="204" t="s">
        <v>508</v>
      </c>
      <c r="D279" s="204" t="s">
        <v>121</v>
      </c>
      <c r="E279" s="205" t="s">
        <v>509</v>
      </c>
      <c r="F279" s="206" t="s">
        <v>510</v>
      </c>
      <c r="G279" s="207" t="s">
        <v>124</v>
      </c>
      <c r="H279" s="208">
        <v>165</v>
      </c>
      <c r="I279" s="209"/>
      <c r="J279" s="210">
        <f>ROUND(I279*H279,2)</f>
        <v>0</v>
      </c>
      <c r="K279" s="206" t="s">
        <v>125</v>
      </c>
      <c r="L279" s="44"/>
      <c r="M279" s="211" t="s">
        <v>19</v>
      </c>
      <c r="N279" s="212" t="s">
        <v>43</v>
      </c>
      <c r="O279" s="84"/>
      <c r="P279" s="213">
        <f>O279*H279</f>
        <v>0</v>
      </c>
      <c r="Q279" s="213">
        <v>1.0000000000000001E-05</v>
      </c>
      <c r="R279" s="213">
        <f>Q279*H279</f>
        <v>0.0016500000000000002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126</v>
      </c>
      <c r="AT279" s="215" t="s">
        <v>121</v>
      </c>
      <c r="AU279" s="215" t="s">
        <v>81</v>
      </c>
      <c r="AY279" s="17" t="s">
        <v>119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77</v>
      </c>
      <c r="BK279" s="216">
        <f>ROUND(I279*H279,2)</f>
        <v>0</v>
      </c>
      <c r="BL279" s="17" t="s">
        <v>126</v>
      </c>
      <c r="BM279" s="215" t="s">
        <v>511</v>
      </c>
    </row>
    <row r="280" s="2" customFormat="1">
      <c r="A280" s="38"/>
      <c r="B280" s="39"/>
      <c r="C280" s="40"/>
      <c r="D280" s="217" t="s">
        <v>128</v>
      </c>
      <c r="E280" s="40"/>
      <c r="F280" s="218" t="s">
        <v>512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128</v>
      </c>
      <c r="AU280" s="17" t="s">
        <v>81</v>
      </c>
    </row>
    <row r="281" s="2" customFormat="1" ht="24.15" customHeight="1">
      <c r="A281" s="38"/>
      <c r="B281" s="39"/>
      <c r="C281" s="204" t="s">
        <v>513</v>
      </c>
      <c r="D281" s="204" t="s">
        <v>121</v>
      </c>
      <c r="E281" s="205" t="s">
        <v>514</v>
      </c>
      <c r="F281" s="206" t="s">
        <v>515</v>
      </c>
      <c r="G281" s="207" t="s">
        <v>164</v>
      </c>
      <c r="H281" s="208">
        <v>160</v>
      </c>
      <c r="I281" s="209"/>
      <c r="J281" s="210">
        <f>ROUND(I281*H281,2)</f>
        <v>0</v>
      </c>
      <c r="K281" s="206" t="s">
        <v>125</v>
      </c>
      <c r="L281" s="44"/>
      <c r="M281" s="211" t="s">
        <v>19</v>
      </c>
      <c r="N281" s="212" t="s">
        <v>43</v>
      </c>
      <c r="O281" s="84"/>
      <c r="P281" s="213">
        <f>O281*H281</f>
        <v>0</v>
      </c>
      <c r="Q281" s="213">
        <v>0.1295</v>
      </c>
      <c r="R281" s="213">
        <f>Q281*H281</f>
        <v>20.719999999999999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126</v>
      </c>
      <c r="AT281" s="215" t="s">
        <v>121</v>
      </c>
      <c r="AU281" s="215" t="s">
        <v>81</v>
      </c>
      <c r="AY281" s="17" t="s">
        <v>119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77</v>
      </c>
      <c r="BK281" s="216">
        <f>ROUND(I281*H281,2)</f>
        <v>0</v>
      </c>
      <c r="BL281" s="17" t="s">
        <v>126</v>
      </c>
      <c r="BM281" s="215" t="s">
        <v>516</v>
      </c>
    </row>
    <row r="282" s="2" customFormat="1">
      <c r="A282" s="38"/>
      <c r="B282" s="39"/>
      <c r="C282" s="40"/>
      <c r="D282" s="217" t="s">
        <v>128</v>
      </c>
      <c r="E282" s="40"/>
      <c r="F282" s="218" t="s">
        <v>517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128</v>
      </c>
      <c r="AU282" s="17" t="s">
        <v>81</v>
      </c>
    </row>
    <row r="283" s="2" customFormat="1" ht="16.5" customHeight="1">
      <c r="A283" s="38"/>
      <c r="B283" s="39"/>
      <c r="C283" s="245" t="s">
        <v>518</v>
      </c>
      <c r="D283" s="245" t="s">
        <v>226</v>
      </c>
      <c r="E283" s="246" t="s">
        <v>519</v>
      </c>
      <c r="F283" s="247" t="s">
        <v>520</v>
      </c>
      <c r="G283" s="248" t="s">
        <v>164</v>
      </c>
      <c r="H283" s="249">
        <v>161.59999999999999</v>
      </c>
      <c r="I283" s="250"/>
      <c r="J283" s="251">
        <f>ROUND(I283*H283,2)</f>
        <v>0</v>
      </c>
      <c r="K283" s="247" t="s">
        <v>125</v>
      </c>
      <c r="L283" s="252"/>
      <c r="M283" s="253" t="s">
        <v>19</v>
      </c>
      <c r="N283" s="254" t="s">
        <v>43</v>
      </c>
      <c r="O283" s="84"/>
      <c r="P283" s="213">
        <f>O283*H283</f>
        <v>0</v>
      </c>
      <c r="Q283" s="213">
        <v>0.024</v>
      </c>
      <c r="R283" s="213">
        <f>Q283*H283</f>
        <v>3.8784000000000001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167</v>
      </c>
      <c r="AT283" s="215" t="s">
        <v>226</v>
      </c>
      <c r="AU283" s="215" t="s">
        <v>81</v>
      </c>
      <c r="AY283" s="17" t="s">
        <v>119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77</v>
      </c>
      <c r="BK283" s="216">
        <f>ROUND(I283*H283,2)</f>
        <v>0</v>
      </c>
      <c r="BL283" s="17" t="s">
        <v>126</v>
      </c>
      <c r="BM283" s="215" t="s">
        <v>521</v>
      </c>
    </row>
    <row r="284" s="13" customFormat="1">
      <c r="A284" s="13"/>
      <c r="B284" s="222"/>
      <c r="C284" s="223"/>
      <c r="D284" s="224" t="s">
        <v>134</v>
      </c>
      <c r="E284" s="223"/>
      <c r="F284" s="226" t="s">
        <v>522</v>
      </c>
      <c r="G284" s="223"/>
      <c r="H284" s="227">
        <v>161.59999999999999</v>
      </c>
      <c r="I284" s="228"/>
      <c r="J284" s="223"/>
      <c r="K284" s="223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134</v>
      </c>
      <c r="AU284" s="233" t="s">
        <v>81</v>
      </c>
      <c r="AV284" s="13" t="s">
        <v>81</v>
      </c>
      <c r="AW284" s="13" t="s">
        <v>4</v>
      </c>
      <c r="AX284" s="13" t="s">
        <v>77</v>
      </c>
      <c r="AY284" s="233" t="s">
        <v>119</v>
      </c>
    </row>
    <row r="285" s="2" customFormat="1" ht="24.15" customHeight="1">
      <c r="A285" s="38"/>
      <c r="B285" s="39"/>
      <c r="C285" s="204" t="s">
        <v>523</v>
      </c>
      <c r="D285" s="204" t="s">
        <v>121</v>
      </c>
      <c r="E285" s="205" t="s">
        <v>524</v>
      </c>
      <c r="F285" s="206" t="s">
        <v>525</v>
      </c>
      <c r="G285" s="207" t="s">
        <v>164</v>
      </c>
      <c r="H285" s="208">
        <v>414.45999999999998</v>
      </c>
      <c r="I285" s="209"/>
      <c r="J285" s="210">
        <f>ROUND(I285*H285,2)</f>
        <v>0</v>
      </c>
      <c r="K285" s="206" t="s">
        <v>125</v>
      </c>
      <c r="L285" s="44"/>
      <c r="M285" s="211" t="s">
        <v>19</v>
      </c>
      <c r="N285" s="212" t="s">
        <v>43</v>
      </c>
      <c r="O285" s="84"/>
      <c r="P285" s="213">
        <f>O285*H285</f>
        <v>0</v>
      </c>
      <c r="Q285" s="213">
        <v>0.16849</v>
      </c>
      <c r="R285" s="213">
        <f>Q285*H285</f>
        <v>69.8323654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126</v>
      </c>
      <c r="AT285" s="215" t="s">
        <v>121</v>
      </c>
      <c r="AU285" s="215" t="s">
        <v>81</v>
      </c>
      <c r="AY285" s="17" t="s">
        <v>119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77</v>
      </c>
      <c r="BK285" s="216">
        <f>ROUND(I285*H285,2)</f>
        <v>0</v>
      </c>
      <c r="BL285" s="17" t="s">
        <v>126</v>
      </c>
      <c r="BM285" s="215" t="s">
        <v>526</v>
      </c>
    </row>
    <row r="286" s="2" customFormat="1">
      <c r="A286" s="38"/>
      <c r="B286" s="39"/>
      <c r="C286" s="40"/>
      <c r="D286" s="217" t="s">
        <v>128</v>
      </c>
      <c r="E286" s="40"/>
      <c r="F286" s="218" t="s">
        <v>527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128</v>
      </c>
      <c r="AU286" s="17" t="s">
        <v>81</v>
      </c>
    </row>
    <row r="287" s="13" customFormat="1">
      <c r="A287" s="13"/>
      <c r="B287" s="222"/>
      <c r="C287" s="223"/>
      <c r="D287" s="224" t="s">
        <v>134</v>
      </c>
      <c r="E287" s="225" t="s">
        <v>19</v>
      </c>
      <c r="F287" s="226" t="s">
        <v>528</v>
      </c>
      <c r="G287" s="223"/>
      <c r="H287" s="227">
        <v>414.45999999999998</v>
      </c>
      <c r="I287" s="228"/>
      <c r="J287" s="223"/>
      <c r="K287" s="223"/>
      <c r="L287" s="229"/>
      <c r="M287" s="230"/>
      <c r="N287" s="231"/>
      <c r="O287" s="231"/>
      <c r="P287" s="231"/>
      <c r="Q287" s="231"/>
      <c r="R287" s="231"/>
      <c r="S287" s="231"/>
      <c r="T287" s="23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3" t="s">
        <v>134</v>
      </c>
      <c r="AU287" s="233" t="s">
        <v>81</v>
      </c>
      <c r="AV287" s="13" t="s">
        <v>81</v>
      </c>
      <c r="AW287" s="13" t="s">
        <v>33</v>
      </c>
      <c r="AX287" s="13" t="s">
        <v>77</v>
      </c>
      <c r="AY287" s="233" t="s">
        <v>119</v>
      </c>
    </row>
    <row r="288" s="2" customFormat="1" ht="16.5" customHeight="1">
      <c r="A288" s="38"/>
      <c r="B288" s="39"/>
      <c r="C288" s="245" t="s">
        <v>529</v>
      </c>
      <c r="D288" s="245" t="s">
        <v>226</v>
      </c>
      <c r="E288" s="246" t="s">
        <v>530</v>
      </c>
      <c r="F288" s="247" t="s">
        <v>531</v>
      </c>
      <c r="G288" s="248" t="s">
        <v>164</v>
      </c>
      <c r="H288" s="249">
        <v>357.74200000000002</v>
      </c>
      <c r="I288" s="250"/>
      <c r="J288" s="251">
        <f>ROUND(I288*H288,2)</f>
        <v>0</v>
      </c>
      <c r="K288" s="247" t="s">
        <v>125</v>
      </c>
      <c r="L288" s="252"/>
      <c r="M288" s="253" t="s">
        <v>19</v>
      </c>
      <c r="N288" s="254" t="s">
        <v>43</v>
      </c>
      <c r="O288" s="84"/>
      <c r="P288" s="213">
        <f>O288*H288</f>
        <v>0</v>
      </c>
      <c r="Q288" s="213">
        <v>0.125</v>
      </c>
      <c r="R288" s="213">
        <f>Q288*H288</f>
        <v>44.717750000000002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167</v>
      </c>
      <c r="AT288" s="215" t="s">
        <v>226</v>
      </c>
      <c r="AU288" s="215" t="s">
        <v>81</v>
      </c>
      <c r="AY288" s="17" t="s">
        <v>119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77</v>
      </c>
      <c r="BK288" s="216">
        <f>ROUND(I288*H288,2)</f>
        <v>0</v>
      </c>
      <c r="BL288" s="17" t="s">
        <v>126</v>
      </c>
      <c r="BM288" s="215" t="s">
        <v>532</v>
      </c>
    </row>
    <row r="289" s="2" customFormat="1">
      <c r="A289" s="38"/>
      <c r="B289" s="39"/>
      <c r="C289" s="40"/>
      <c r="D289" s="224" t="s">
        <v>154</v>
      </c>
      <c r="E289" s="40"/>
      <c r="F289" s="244" t="s">
        <v>533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154</v>
      </c>
      <c r="AU289" s="17" t="s">
        <v>81</v>
      </c>
    </row>
    <row r="290" s="13" customFormat="1">
      <c r="A290" s="13"/>
      <c r="B290" s="222"/>
      <c r="C290" s="223"/>
      <c r="D290" s="224" t="s">
        <v>134</v>
      </c>
      <c r="E290" s="223"/>
      <c r="F290" s="226" t="s">
        <v>534</v>
      </c>
      <c r="G290" s="223"/>
      <c r="H290" s="227">
        <v>357.74200000000002</v>
      </c>
      <c r="I290" s="228"/>
      <c r="J290" s="223"/>
      <c r="K290" s="223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134</v>
      </c>
      <c r="AU290" s="233" t="s">
        <v>81</v>
      </c>
      <c r="AV290" s="13" t="s">
        <v>81</v>
      </c>
      <c r="AW290" s="13" t="s">
        <v>4</v>
      </c>
      <c r="AX290" s="13" t="s">
        <v>77</v>
      </c>
      <c r="AY290" s="233" t="s">
        <v>119</v>
      </c>
    </row>
    <row r="291" s="2" customFormat="1" ht="16.5" customHeight="1">
      <c r="A291" s="38"/>
      <c r="B291" s="39"/>
      <c r="C291" s="245" t="s">
        <v>535</v>
      </c>
      <c r="D291" s="245" t="s">
        <v>226</v>
      </c>
      <c r="E291" s="246" t="s">
        <v>536</v>
      </c>
      <c r="F291" s="247" t="s">
        <v>537</v>
      </c>
      <c r="G291" s="248" t="s">
        <v>164</v>
      </c>
      <c r="H291" s="249">
        <v>9.827</v>
      </c>
      <c r="I291" s="250"/>
      <c r="J291" s="251">
        <f>ROUND(I291*H291,2)</f>
        <v>0</v>
      </c>
      <c r="K291" s="247" t="s">
        <v>125</v>
      </c>
      <c r="L291" s="252"/>
      <c r="M291" s="253" t="s">
        <v>19</v>
      </c>
      <c r="N291" s="254" t="s">
        <v>43</v>
      </c>
      <c r="O291" s="84"/>
      <c r="P291" s="213">
        <f>O291*H291</f>
        <v>0</v>
      </c>
      <c r="Q291" s="213">
        <v>0.125</v>
      </c>
      <c r="R291" s="213">
        <f>Q291*H291</f>
        <v>1.228375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167</v>
      </c>
      <c r="AT291" s="215" t="s">
        <v>226</v>
      </c>
      <c r="AU291" s="215" t="s">
        <v>81</v>
      </c>
      <c r="AY291" s="17" t="s">
        <v>119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77</v>
      </c>
      <c r="BK291" s="216">
        <f>ROUND(I291*H291,2)</f>
        <v>0</v>
      </c>
      <c r="BL291" s="17" t="s">
        <v>126</v>
      </c>
      <c r="BM291" s="215" t="s">
        <v>538</v>
      </c>
    </row>
    <row r="292" s="14" customFormat="1">
      <c r="A292" s="14"/>
      <c r="B292" s="234"/>
      <c r="C292" s="235"/>
      <c r="D292" s="224" t="s">
        <v>134</v>
      </c>
      <c r="E292" s="236" t="s">
        <v>19</v>
      </c>
      <c r="F292" s="237" t="s">
        <v>539</v>
      </c>
      <c r="G292" s="235"/>
      <c r="H292" s="236" t="s">
        <v>19</v>
      </c>
      <c r="I292" s="238"/>
      <c r="J292" s="235"/>
      <c r="K292" s="235"/>
      <c r="L292" s="239"/>
      <c r="M292" s="240"/>
      <c r="N292" s="241"/>
      <c r="O292" s="241"/>
      <c r="P292" s="241"/>
      <c r="Q292" s="241"/>
      <c r="R292" s="241"/>
      <c r="S292" s="241"/>
      <c r="T292" s="24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3" t="s">
        <v>134</v>
      </c>
      <c r="AU292" s="243" t="s">
        <v>81</v>
      </c>
      <c r="AV292" s="14" t="s">
        <v>77</v>
      </c>
      <c r="AW292" s="14" t="s">
        <v>33</v>
      </c>
      <c r="AX292" s="14" t="s">
        <v>72</v>
      </c>
      <c r="AY292" s="243" t="s">
        <v>119</v>
      </c>
    </row>
    <row r="293" s="13" customFormat="1">
      <c r="A293" s="13"/>
      <c r="B293" s="222"/>
      <c r="C293" s="223"/>
      <c r="D293" s="224" t="s">
        <v>134</v>
      </c>
      <c r="E293" s="225" t="s">
        <v>19</v>
      </c>
      <c r="F293" s="226" t="s">
        <v>540</v>
      </c>
      <c r="G293" s="223"/>
      <c r="H293" s="227">
        <v>9.7300000000000004</v>
      </c>
      <c r="I293" s="228"/>
      <c r="J293" s="223"/>
      <c r="K293" s="223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134</v>
      </c>
      <c r="AU293" s="233" t="s">
        <v>81</v>
      </c>
      <c r="AV293" s="13" t="s">
        <v>81</v>
      </c>
      <c r="AW293" s="13" t="s">
        <v>33</v>
      </c>
      <c r="AX293" s="13" t="s">
        <v>77</v>
      </c>
      <c r="AY293" s="233" t="s">
        <v>119</v>
      </c>
    </row>
    <row r="294" s="13" customFormat="1">
      <c r="A294" s="13"/>
      <c r="B294" s="222"/>
      <c r="C294" s="223"/>
      <c r="D294" s="224" t="s">
        <v>134</v>
      </c>
      <c r="E294" s="223"/>
      <c r="F294" s="226" t="s">
        <v>541</v>
      </c>
      <c r="G294" s="223"/>
      <c r="H294" s="227">
        <v>9.827</v>
      </c>
      <c r="I294" s="228"/>
      <c r="J294" s="223"/>
      <c r="K294" s="223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134</v>
      </c>
      <c r="AU294" s="233" t="s">
        <v>81</v>
      </c>
      <c r="AV294" s="13" t="s">
        <v>81</v>
      </c>
      <c r="AW294" s="13" t="s">
        <v>4</v>
      </c>
      <c r="AX294" s="13" t="s">
        <v>77</v>
      </c>
      <c r="AY294" s="233" t="s">
        <v>119</v>
      </c>
    </row>
    <row r="295" s="2" customFormat="1" ht="16.5" customHeight="1">
      <c r="A295" s="38"/>
      <c r="B295" s="39"/>
      <c r="C295" s="245" t="s">
        <v>542</v>
      </c>
      <c r="D295" s="245" t="s">
        <v>226</v>
      </c>
      <c r="E295" s="246" t="s">
        <v>543</v>
      </c>
      <c r="F295" s="247" t="s">
        <v>544</v>
      </c>
      <c r="G295" s="248" t="s">
        <v>164</v>
      </c>
      <c r="H295" s="249">
        <v>7.4740000000000002</v>
      </c>
      <c r="I295" s="250"/>
      <c r="J295" s="251">
        <f>ROUND(I295*H295,2)</f>
        <v>0</v>
      </c>
      <c r="K295" s="247" t="s">
        <v>125</v>
      </c>
      <c r="L295" s="252"/>
      <c r="M295" s="253" t="s">
        <v>19</v>
      </c>
      <c r="N295" s="254" t="s">
        <v>43</v>
      </c>
      <c r="O295" s="84"/>
      <c r="P295" s="213">
        <f>O295*H295</f>
        <v>0</v>
      </c>
      <c r="Q295" s="213">
        <v>0.125</v>
      </c>
      <c r="R295" s="213">
        <f>Q295*H295</f>
        <v>0.93425000000000002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167</v>
      </c>
      <c r="AT295" s="215" t="s">
        <v>226</v>
      </c>
      <c r="AU295" s="215" t="s">
        <v>81</v>
      </c>
      <c r="AY295" s="17" t="s">
        <v>119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77</v>
      </c>
      <c r="BK295" s="216">
        <f>ROUND(I295*H295,2)</f>
        <v>0</v>
      </c>
      <c r="BL295" s="17" t="s">
        <v>126</v>
      </c>
      <c r="BM295" s="215" t="s">
        <v>545</v>
      </c>
    </row>
    <row r="296" s="14" customFormat="1">
      <c r="A296" s="14"/>
      <c r="B296" s="234"/>
      <c r="C296" s="235"/>
      <c r="D296" s="224" t="s">
        <v>134</v>
      </c>
      <c r="E296" s="236" t="s">
        <v>19</v>
      </c>
      <c r="F296" s="237" t="s">
        <v>546</v>
      </c>
      <c r="G296" s="235"/>
      <c r="H296" s="236" t="s">
        <v>19</v>
      </c>
      <c r="I296" s="238"/>
      <c r="J296" s="235"/>
      <c r="K296" s="235"/>
      <c r="L296" s="239"/>
      <c r="M296" s="240"/>
      <c r="N296" s="241"/>
      <c r="O296" s="241"/>
      <c r="P296" s="241"/>
      <c r="Q296" s="241"/>
      <c r="R296" s="241"/>
      <c r="S296" s="241"/>
      <c r="T296" s="24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3" t="s">
        <v>134</v>
      </c>
      <c r="AU296" s="243" t="s">
        <v>81</v>
      </c>
      <c r="AV296" s="14" t="s">
        <v>77</v>
      </c>
      <c r="AW296" s="14" t="s">
        <v>33</v>
      </c>
      <c r="AX296" s="14" t="s">
        <v>72</v>
      </c>
      <c r="AY296" s="243" t="s">
        <v>119</v>
      </c>
    </row>
    <row r="297" s="13" customFormat="1">
      <c r="A297" s="13"/>
      <c r="B297" s="222"/>
      <c r="C297" s="223"/>
      <c r="D297" s="224" t="s">
        <v>134</v>
      </c>
      <c r="E297" s="225" t="s">
        <v>19</v>
      </c>
      <c r="F297" s="226" t="s">
        <v>547</v>
      </c>
      <c r="G297" s="223"/>
      <c r="H297" s="227">
        <v>1.3999999999999999</v>
      </c>
      <c r="I297" s="228"/>
      <c r="J297" s="223"/>
      <c r="K297" s="223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134</v>
      </c>
      <c r="AU297" s="233" t="s">
        <v>81</v>
      </c>
      <c r="AV297" s="13" t="s">
        <v>81</v>
      </c>
      <c r="AW297" s="13" t="s">
        <v>33</v>
      </c>
      <c r="AX297" s="13" t="s">
        <v>72</v>
      </c>
      <c r="AY297" s="233" t="s">
        <v>119</v>
      </c>
    </row>
    <row r="298" s="14" customFormat="1">
      <c r="A298" s="14"/>
      <c r="B298" s="234"/>
      <c r="C298" s="235"/>
      <c r="D298" s="224" t="s">
        <v>134</v>
      </c>
      <c r="E298" s="236" t="s">
        <v>19</v>
      </c>
      <c r="F298" s="237" t="s">
        <v>548</v>
      </c>
      <c r="G298" s="235"/>
      <c r="H298" s="236" t="s">
        <v>19</v>
      </c>
      <c r="I298" s="238"/>
      <c r="J298" s="235"/>
      <c r="K298" s="235"/>
      <c r="L298" s="239"/>
      <c r="M298" s="240"/>
      <c r="N298" s="241"/>
      <c r="O298" s="241"/>
      <c r="P298" s="241"/>
      <c r="Q298" s="241"/>
      <c r="R298" s="241"/>
      <c r="S298" s="241"/>
      <c r="T298" s="24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134</v>
      </c>
      <c r="AU298" s="243" t="s">
        <v>81</v>
      </c>
      <c r="AV298" s="14" t="s">
        <v>77</v>
      </c>
      <c r="AW298" s="14" t="s">
        <v>33</v>
      </c>
      <c r="AX298" s="14" t="s">
        <v>72</v>
      </c>
      <c r="AY298" s="243" t="s">
        <v>119</v>
      </c>
    </row>
    <row r="299" s="13" customFormat="1">
      <c r="A299" s="13"/>
      <c r="B299" s="222"/>
      <c r="C299" s="223"/>
      <c r="D299" s="224" t="s">
        <v>134</v>
      </c>
      <c r="E299" s="225" t="s">
        <v>19</v>
      </c>
      <c r="F299" s="226" t="s">
        <v>549</v>
      </c>
      <c r="G299" s="223"/>
      <c r="H299" s="227">
        <v>6</v>
      </c>
      <c r="I299" s="228"/>
      <c r="J299" s="223"/>
      <c r="K299" s="223"/>
      <c r="L299" s="229"/>
      <c r="M299" s="230"/>
      <c r="N299" s="231"/>
      <c r="O299" s="231"/>
      <c r="P299" s="231"/>
      <c r="Q299" s="231"/>
      <c r="R299" s="231"/>
      <c r="S299" s="231"/>
      <c r="T299" s="23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3" t="s">
        <v>134</v>
      </c>
      <c r="AU299" s="233" t="s">
        <v>81</v>
      </c>
      <c r="AV299" s="13" t="s">
        <v>81</v>
      </c>
      <c r="AW299" s="13" t="s">
        <v>33</v>
      </c>
      <c r="AX299" s="13" t="s">
        <v>72</v>
      </c>
      <c r="AY299" s="233" t="s">
        <v>119</v>
      </c>
    </row>
    <row r="300" s="15" customFormat="1">
      <c r="A300" s="15"/>
      <c r="B300" s="255"/>
      <c r="C300" s="256"/>
      <c r="D300" s="224" t="s">
        <v>134</v>
      </c>
      <c r="E300" s="257" t="s">
        <v>19</v>
      </c>
      <c r="F300" s="258" t="s">
        <v>341</v>
      </c>
      <c r="G300" s="256"/>
      <c r="H300" s="259">
        <v>7.4000000000000004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5" t="s">
        <v>134</v>
      </c>
      <c r="AU300" s="265" t="s">
        <v>81</v>
      </c>
      <c r="AV300" s="15" t="s">
        <v>126</v>
      </c>
      <c r="AW300" s="15" t="s">
        <v>33</v>
      </c>
      <c r="AX300" s="15" t="s">
        <v>77</v>
      </c>
      <c r="AY300" s="265" t="s">
        <v>119</v>
      </c>
    </row>
    <row r="301" s="13" customFormat="1">
      <c r="A301" s="13"/>
      <c r="B301" s="222"/>
      <c r="C301" s="223"/>
      <c r="D301" s="224" t="s">
        <v>134</v>
      </c>
      <c r="E301" s="223"/>
      <c r="F301" s="226" t="s">
        <v>550</v>
      </c>
      <c r="G301" s="223"/>
      <c r="H301" s="227">
        <v>7.4740000000000002</v>
      </c>
      <c r="I301" s="228"/>
      <c r="J301" s="223"/>
      <c r="K301" s="223"/>
      <c r="L301" s="229"/>
      <c r="M301" s="230"/>
      <c r="N301" s="231"/>
      <c r="O301" s="231"/>
      <c r="P301" s="231"/>
      <c r="Q301" s="231"/>
      <c r="R301" s="231"/>
      <c r="S301" s="231"/>
      <c r="T301" s="23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3" t="s">
        <v>134</v>
      </c>
      <c r="AU301" s="233" t="s">
        <v>81</v>
      </c>
      <c r="AV301" s="13" t="s">
        <v>81</v>
      </c>
      <c r="AW301" s="13" t="s">
        <v>4</v>
      </c>
      <c r="AX301" s="13" t="s">
        <v>77</v>
      </c>
      <c r="AY301" s="233" t="s">
        <v>119</v>
      </c>
    </row>
    <row r="302" s="2" customFormat="1" ht="16.5" customHeight="1">
      <c r="A302" s="38"/>
      <c r="B302" s="39"/>
      <c r="C302" s="245" t="s">
        <v>551</v>
      </c>
      <c r="D302" s="245" t="s">
        <v>226</v>
      </c>
      <c r="E302" s="246" t="s">
        <v>552</v>
      </c>
      <c r="F302" s="247" t="s">
        <v>553</v>
      </c>
      <c r="G302" s="248" t="s">
        <v>164</v>
      </c>
      <c r="H302" s="249">
        <v>7.282</v>
      </c>
      <c r="I302" s="250"/>
      <c r="J302" s="251">
        <f>ROUND(I302*H302,2)</f>
        <v>0</v>
      </c>
      <c r="K302" s="247" t="s">
        <v>125</v>
      </c>
      <c r="L302" s="252"/>
      <c r="M302" s="253" t="s">
        <v>19</v>
      </c>
      <c r="N302" s="254" t="s">
        <v>43</v>
      </c>
      <c r="O302" s="84"/>
      <c r="P302" s="213">
        <f>O302*H302</f>
        <v>0</v>
      </c>
      <c r="Q302" s="213">
        <v>0.125</v>
      </c>
      <c r="R302" s="213">
        <f>Q302*H302</f>
        <v>0.91025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167</v>
      </c>
      <c r="AT302" s="215" t="s">
        <v>226</v>
      </c>
      <c r="AU302" s="215" t="s">
        <v>81</v>
      </c>
      <c r="AY302" s="17" t="s">
        <v>119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77</v>
      </c>
      <c r="BK302" s="216">
        <f>ROUND(I302*H302,2)</f>
        <v>0</v>
      </c>
      <c r="BL302" s="17" t="s">
        <v>126</v>
      </c>
      <c r="BM302" s="215" t="s">
        <v>554</v>
      </c>
    </row>
    <row r="303" s="14" customFormat="1">
      <c r="A303" s="14"/>
      <c r="B303" s="234"/>
      <c r="C303" s="235"/>
      <c r="D303" s="224" t="s">
        <v>134</v>
      </c>
      <c r="E303" s="236" t="s">
        <v>19</v>
      </c>
      <c r="F303" s="237" t="s">
        <v>555</v>
      </c>
      <c r="G303" s="235"/>
      <c r="H303" s="236" t="s">
        <v>19</v>
      </c>
      <c r="I303" s="238"/>
      <c r="J303" s="235"/>
      <c r="K303" s="235"/>
      <c r="L303" s="239"/>
      <c r="M303" s="240"/>
      <c r="N303" s="241"/>
      <c r="O303" s="241"/>
      <c r="P303" s="241"/>
      <c r="Q303" s="241"/>
      <c r="R303" s="241"/>
      <c r="S303" s="241"/>
      <c r="T303" s="24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3" t="s">
        <v>134</v>
      </c>
      <c r="AU303" s="243" t="s">
        <v>81</v>
      </c>
      <c r="AV303" s="14" t="s">
        <v>77</v>
      </c>
      <c r="AW303" s="14" t="s">
        <v>33</v>
      </c>
      <c r="AX303" s="14" t="s">
        <v>72</v>
      </c>
      <c r="AY303" s="243" t="s">
        <v>119</v>
      </c>
    </row>
    <row r="304" s="13" customFormat="1">
      <c r="A304" s="13"/>
      <c r="B304" s="222"/>
      <c r="C304" s="223"/>
      <c r="D304" s="224" t="s">
        <v>134</v>
      </c>
      <c r="E304" s="225" t="s">
        <v>19</v>
      </c>
      <c r="F304" s="226" t="s">
        <v>556</v>
      </c>
      <c r="G304" s="223"/>
      <c r="H304" s="227">
        <v>7.21</v>
      </c>
      <c r="I304" s="228"/>
      <c r="J304" s="223"/>
      <c r="K304" s="223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134</v>
      </c>
      <c r="AU304" s="233" t="s">
        <v>81</v>
      </c>
      <c r="AV304" s="13" t="s">
        <v>81</v>
      </c>
      <c r="AW304" s="13" t="s">
        <v>33</v>
      </c>
      <c r="AX304" s="13" t="s">
        <v>77</v>
      </c>
      <c r="AY304" s="233" t="s">
        <v>119</v>
      </c>
    </row>
    <row r="305" s="13" customFormat="1">
      <c r="A305" s="13"/>
      <c r="B305" s="222"/>
      <c r="C305" s="223"/>
      <c r="D305" s="224" t="s">
        <v>134</v>
      </c>
      <c r="E305" s="223"/>
      <c r="F305" s="226" t="s">
        <v>557</v>
      </c>
      <c r="G305" s="223"/>
      <c r="H305" s="227">
        <v>7.282</v>
      </c>
      <c r="I305" s="228"/>
      <c r="J305" s="223"/>
      <c r="K305" s="223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134</v>
      </c>
      <c r="AU305" s="233" t="s">
        <v>81</v>
      </c>
      <c r="AV305" s="13" t="s">
        <v>81</v>
      </c>
      <c r="AW305" s="13" t="s">
        <v>4</v>
      </c>
      <c r="AX305" s="13" t="s">
        <v>77</v>
      </c>
      <c r="AY305" s="233" t="s">
        <v>119</v>
      </c>
    </row>
    <row r="306" s="2" customFormat="1" ht="16.5" customHeight="1">
      <c r="A306" s="38"/>
      <c r="B306" s="39"/>
      <c r="C306" s="245" t="s">
        <v>558</v>
      </c>
      <c r="D306" s="245" t="s">
        <v>226</v>
      </c>
      <c r="E306" s="246" t="s">
        <v>559</v>
      </c>
      <c r="F306" s="247" t="s">
        <v>560</v>
      </c>
      <c r="G306" s="248" t="s">
        <v>164</v>
      </c>
      <c r="H306" s="249">
        <v>27.189</v>
      </c>
      <c r="I306" s="250"/>
      <c r="J306" s="251">
        <f>ROUND(I306*H306,2)</f>
        <v>0</v>
      </c>
      <c r="K306" s="247" t="s">
        <v>125</v>
      </c>
      <c r="L306" s="252"/>
      <c r="M306" s="253" t="s">
        <v>19</v>
      </c>
      <c r="N306" s="254" t="s">
        <v>43</v>
      </c>
      <c r="O306" s="84"/>
      <c r="P306" s="213">
        <f>O306*H306</f>
        <v>0</v>
      </c>
      <c r="Q306" s="213">
        <v>0.125</v>
      </c>
      <c r="R306" s="213">
        <f>Q306*H306</f>
        <v>3.398625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167</v>
      </c>
      <c r="AT306" s="215" t="s">
        <v>226</v>
      </c>
      <c r="AU306" s="215" t="s">
        <v>81</v>
      </c>
      <c r="AY306" s="17" t="s">
        <v>119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77</v>
      </c>
      <c r="BK306" s="216">
        <f>ROUND(I306*H306,2)</f>
        <v>0</v>
      </c>
      <c r="BL306" s="17" t="s">
        <v>126</v>
      </c>
      <c r="BM306" s="215" t="s">
        <v>561</v>
      </c>
    </row>
    <row r="307" s="14" customFormat="1">
      <c r="A307" s="14"/>
      <c r="B307" s="234"/>
      <c r="C307" s="235"/>
      <c r="D307" s="224" t="s">
        <v>134</v>
      </c>
      <c r="E307" s="236" t="s">
        <v>19</v>
      </c>
      <c r="F307" s="237" t="s">
        <v>562</v>
      </c>
      <c r="G307" s="235"/>
      <c r="H307" s="236" t="s">
        <v>19</v>
      </c>
      <c r="I307" s="238"/>
      <c r="J307" s="235"/>
      <c r="K307" s="235"/>
      <c r="L307" s="239"/>
      <c r="M307" s="240"/>
      <c r="N307" s="241"/>
      <c r="O307" s="241"/>
      <c r="P307" s="241"/>
      <c r="Q307" s="241"/>
      <c r="R307" s="241"/>
      <c r="S307" s="241"/>
      <c r="T307" s="24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3" t="s">
        <v>134</v>
      </c>
      <c r="AU307" s="243" t="s">
        <v>81</v>
      </c>
      <c r="AV307" s="14" t="s">
        <v>77</v>
      </c>
      <c r="AW307" s="14" t="s">
        <v>33</v>
      </c>
      <c r="AX307" s="14" t="s">
        <v>72</v>
      </c>
      <c r="AY307" s="243" t="s">
        <v>119</v>
      </c>
    </row>
    <row r="308" s="13" customFormat="1">
      <c r="A308" s="13"/>
      <c r="B308" s="222"/>
      <c r="C308" s="223"/>
      <c r="D308" s="224" t="s">
        <v>134</v>
      </c>
      <c r="E308" s="225" t="s">
        <v>19</v>
      </c>
      <c r="F308" s="226" t="s">
        <v>563</v>
      </c>
      <c r="G308" s="223"/>
      <c r="H308" s="227">
        <v>23.5</v>
      </c>
      <c r="I308" s="228"/>
      <c r="J308" s="223"/>
      <c r="K308" s="223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134</v>
      </c>
      <c r="AU308" s="233" t="s">
        <v>81</v>
      </c>
      <c r="AV308" s="13" t="s">
        <v>81</v>
      </c>
      <c r="AW308" s="13" t="s">
        <v>33</v>
      </c>
      <c r="AX308" s="13" t="s">
        <v>72</v>
      </c>
      <c r="AY308" s="233" t="s">
        <v>119</v>
      </c>
    </row>
    <row r="309" s="14" customFormat="1">
      <c r="A309" s="14"/>
      <c r="B309" s="234"/>
      <c r="C309" s="235"/>
      <c r="D309" s="224" t="s">
        <v>134</v>
      </c>
      <c r="E309" s="236" t="s">
        <v>19</v>
      </c>
      <c r="F309" s="237" t="s">
        <v>564</v>
      </c>
      <c r="G309" s="235"/>
      <c r="H309" s="236" t="s">
        <v>19</v>
      </c>
      <c r="I309" s="238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3" t="s">
        <v>134</v>
      </c>
      <c r="AU309" s="243" t="s">
        <v>81</v>
      </c>
      <c r="AV309" s="14" t="s">
        <v>77</v>
      </c>
      <c r="AW309" s="14" t="s">
        <v>33</v>
      </c>
      <c r="AX309" s="14" t="s">
        <v>72</v>
      </c>
      <c r="AY309" s="243" t="s">
        <v>119</v>
      </c>
    </row>
    <row r="310" s="13" customFormat="1">
      <c r="A310" s="13"/>
      <c r="B310" s="222"/>
      <c r="C310" s="223"/>
      <c r="D310" s="224" t="s">
        <v>134</v>
      </c>
      <c r="E310" s="225" t="s">
        <v>19</v>
      </c>
      <c r="F310" s="226" t="s">
        <v>565</v>
      </c>
      <c r="G310" s="223"/>
      <c r="H310" s="227">
        <v>3.4199999999999999</v>
      </c>
      <c r="I310" s="228"/>
      <c r="J310" s="223"/>
      <c r="K310" s="223"/>
      <c r="L310" s="229"/>
      <c r="M310" s="230"/>
      <c r="N310" s="231"/>
      <c r="O310" s="231"/>
      <c r="P310" s="231"/>
      <c r="Q310" s="231"/>
      <c r="R310" s="231"/>
      <c r="S310" s="231"/>
      <c r="T310" s="23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3" t="s">
        <v>134</v>
      </c>
      <c r="AU310" s="233" t="s">
        <v>81</v>
      </c>
      <c r="AV310" s="13" t="s">
        <v>81</v>
      </c>
      <c r="AW310" s="13" t="s">
        <v>33</v>
      </c>
      <c r="AX310" s="13" t="s">
        <v>72</v>
      </c>
      <c r="AY310" s="233" t="s">
        <v>119</v>
      </c>
    </row>
    <row r="311" s="15" customFormat="1">
      <c r="A311" s="15"/>
      <c r="B311" s="255"/>
      <c r="C311" s="256"/>
      <c r="D311" s="224" t="s">
        <v>134</v>
      </c>
      <c r="E311" s="257" t="s">
        <v>19</v>
      </c>
      <c r="F311" s="258" t="s">
        <v>341</v>
      </c>
      <c r="G311" s="256"/>
      <c r="H311" s="259">
        <v>26.920000000000002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5" t="s">
        <v>134</v>
      </c>
      <c r="AU311" s="265" t="s">
        <v>81</v>
      </c>
      <c r="AV311" s="15" t="s">
        <v>126</v>
      </c>
      <c r="AW311" s="15" t="s">
        <v>33</v>
      </c>
      <c r="AX311" s="15" t="s">
        <v>77</v>
      </c>
      <c r="AY311" s="265" t="s">
        <v>119</v>
      </c>
    </row>
    <row r="312" s="13" customFormat="1">
      <c r="A312" s="13"/>
      <c r="B312" s="222"/>
      <c r="C312" s="223"/>
      <c r="D312" s="224" t="s">
        <v>134</v>
      </c>
      <c r="E312" s="223"/>
      <c r="F312" s="226" t="s">
        <v>566</v>
      </c>
      <c r="G312" s="223"/>
      <c r="H312" s="227">
        <v>27.189</v>
      </c>
      <c r="I312" s="228"/>
      <c r="J312" s="223"/>
      <c r="K312" s="223"/>
      <c r="L312" s="229"/>
      <c r="M312" s="230"/>
      <c r="N312" s="231"/>
      <c r="O312" s="231"/>
      <c r="P312" s="231"/>
      <c r="Q312" s="231"/>
      <c r="R312" s="231"/>
      <c r="S312" s="231"/>
      <c r="T312" s="23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3" t="s">
        <v>134</v>
      </c>
      <c r="AU312" s="233" t="s">
        <v>81</v>
      </c>
      <c r="AV312" s="13" t="s">
        <v>81</v>
      </c>
      <c r="AW312" s="13" t="s">
        <v>4</v>
      </c>
      <c r="AX312" s="13" t="s">
        <v>77</v>
      </c>
      <c r="AY312" s="233" t="s">
        <v>119</v>
      </c>
    </row>
    <row r="313" s="2" customFormat="1" ht="16.5" customHeight="1">
      <c r="A313" s="38"/>
      <c r="B313" s="39"/>
      <c r="C313" s="245" t="s">
        <v>567</v>
      </c>
      <c r="D313" s="245" t="s">
        <v>226</v>
      </c>
      <c r="E313" s="246" t="s">
        <v>568</v>
      </c>
      <c r="F313" s="247" t="s">
        <v>569</v>
      </c>
      <c r="G313" s="248" t="s">
        <v>164</v>
      </c>
      <c r="H313" s="249">
        <v>9</v>
      </c>
      <c r="I313" s="250"/>
      <c r="J313" s="251">
        <f>ROUND(I313*H313,2)</f>
        <v>0</v>
      </c>
      <c r="K313" s="247" t="s">
        <v>125</v>
      </c>
      <c r="L313" s="252"/>
      <c r="M313" s="253" t="s">
        <v>19</v>
      </c>
      <c r="N313" s="254" t="s">
        <v>43</v>
      </c>
      <c r="O313" s="84"/>
      <c r="P313" s="213">
        <f>O313*H313</f>
        <v>0</v>
      </c>
      <c r="Q313" s="213">
        <v>0.125</v>
      </c>
      <c r="R313" s="213">
        <f>Q313*H313</f>
        <v>1.125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167</v>
      </c>
      <c r="AT313" s="215" t="s">
        <v>226</v>
      </c>
      <c r="AU313" s="215" t="s">
        <v>81</v>
      </c>
      <c r="AY313" s="17" t="s">
        <v>119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77</v>
      </c>
      <c r="BK313" s="216">
        <f>ROUND(I313*H313,2)</f>
        <v>0</v>
      </c>
      <c r="BL313" s="17" t="s">
        <v>126</v>
      </c>
      <c r="BM313" s="215" t="s">
        <v>570</v>
      </c>
    </row>
    <row r="314" s="14" customFormat="1">
      <c r="A314" s="14"/>
      <c r="B314" s="234"/>
      <c r="C314" s="235"/>
      <c r="D314" s="224" t="s">
        <v>134</v>
      </c>
      <c r="E314" s="236" t="s">
        <v>19</v>
      </c>
      <c r="F314" s="237" t="s">
        <v>571</v>
      </c>
      <c r="G314" s="235"/>
      <c r="H314" s="236" t="s">
        <v>19</v>
      </c>
      <c r="I314" s="238"/>
      <c r="J314" s="235"/>
      <c r="K314" s="235"/>
      <c r="L314" s="239"/>
      <c r="M314" s="240"/>
      <c r="N314" s="241"/>
      <c r="O314" s="241"/>
      <c r="P314" s="241"/>
      <c r="Q314" s="241"/>
      <c r="R314" s="241"/>
      <c r="S314" s="241"/>
      <c r="T314" s="24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3" t="s">
        <v>134</v>
      </c>
      <c r="AU314" s="243" t="s">
        <v>81</v>
      </c>
      <c r="AV314" s="14" t="s">
        <v>77</v>
      </c>
      <c r="AW314" s="14" t="s">
        <v>33</v>
      </c>
      <c r="AX314" s="14" t="s">
        <v>72</v>
      </c>
      <c r="AY314" s="243" t="s">
        <v>119</v>
      </c>
    </row>
    <row r="315" s="13" customFormat="1">
      <c r="A315" s="13"/>
      <c r="B315" s="222"/>
      <c r="C315" s="223"/>
      <c r="D315" s="224" t="s">
        <v>134</v>
      </c>
      <c r="E315" s="225" t="s">
        <v>19</v>
      </c>
      <c r="F315" s="226" t="s">
        <v>572</v>
      </c>
      <c r="G315" s="223"/>
      <c r="H315" s="227">
        <v>9</v>
      </c>
      <c r="I315" s="228"/>
      <c r="J315" s="223"/>
      <c r="K315" s="223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134</v>
      </c>
      <c r="AU315" s="233" t="s">
        <v>81</v>
      </c>
      <c r="AV315" s="13" t="s">
        <v>81</v>
      </c>
      <c r="AW315" s="13" t="s">
        <v>33</v>
      </c>
      <c r="AX315" s="13" t="s">
        <v>77</v>
      </c>
      <c r="AY315" s="233" t="s">
        <v>119</v>
      </c>
    </row>
    <row r="316" s="2" customFormat="1" ht="33" customHeight="1">
      <c r="A316" s="38"/>
      <c r="B316" s="39"/>
      <c r="C316" s="204" t="s">
        <v>573</v>
      </c>
      <c r="D316" s="204" t="s">
        <v>121</v>
      </c>
      <c r="E316" s="205" t="s">
        <v>574</v>
      </c>
      <c r="F316" s="206" t="s">
        <v>575</v>
      </c>
      <c r="G316" s="207" t="s">
        <v>164</v>
      </c>
      <c r="H316" s="208">
        <v>503</v>
      </c>
      <c r="I316" s="209"/>
      <c r="J316" s="210">
        <f>ROUND(I316*H316,2)</f>
        <v>0</v>
      </c>
      <c r="K316" s="206" t="s">
        <v>125</v>
      </c>
      <c r="L316" s="44"/>
      <c r="M316" s="211" t="s">
        <v>19</v>
      </c>
      <c r="N316" s="212" t="s">
        <v>43</v>
      </c>
      <c r="O316" s="84"/>
      <c r="P316" s="213">
        <f>O316*H316</f>
        <v>0</v>
      </c>
      <c r="Q316" s="213">
        <v>0.00060999999999999997</v>
      </c>
      <c r="R316" s="213">
        <f>Q316*H316</f>
        <v>0.30682999999999999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126</v>
      </c>
      <c r="AT316" s="215" t="s">
        <v>121</v>
      </c>
      <c r="AU316" s="215" t="s">
        <v>81</v>
      </c>
      <c r="AY316" s="17" t="s">
        <v>119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77</v>
      </c>
      <c r="BK316" s="216">
        <f>ROUND(I316*H316,2)</f>
        <v>0</v>
      </c>
      <c r="BL316" s="17" t="s">
        <v>126</v>
      </c>
      <c r="BM316" s="215" t="s">
        <v>576</v>
      </c>
    </row>
    <row r="317" s="2" customFormat="1">
      <c r="A317" s="38"/>
      <c r="B317" s="39"/>
      <c r="C317" s="40"/>
      <c r="D317" s="217" t="s">
        <v>128</v>
      </c>
      <c r="E317" s="40"/>
      <c r="F317" s="218" t="s">
        <v>577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128</v>
      </c>
      <c r="AU317" s="17" t="s">
        <v>81</v>
      </c>
    </row>
    <row r="318" s="2" customFormat="1" ht="16.5" customHeight="1">
      <c r="A318" s="38"/>
      <c r="B318" s="39"/>
      <c r="C318" s="204" t="s">
        <v>578</v>
      </c>
      <c r="D318" s="204" t="s">
        <v>121</v>
      </c>
      <c r="E318" s="205" t="s">
        <v>579</v>
      </c>
      <c r="F318" s="206" t="s">
        <v>580</v>
      </c>
      <c r="G318" s="207" t="s">
        <v>164</v>
      </c>
      <c r="H318" s="208">
        <v>100</v>
      </c>
      <c r="I318" s="209"/>
      <c r="J318" s="210">
        <f>ROUND(I318*H318,2)</f>
        <v>0</v>
      </c>
      <c r="K318" s="206" t="s">
        <v>125</v>
      </c>
      <c r="L318" s="44"/>
      <c r="M318" s="211" t="s">
        <v>19</v>
      </c>
      <c r="N318" s="212" t="s">
        <v>43</v>
      </c>
      <c r="O318" s="84"/>
      <c r="P318" s="213">
        <f>O318*H318</f>
        <v>0</v>
      </c>
      <c r="Q318" s="213">
        <v>3.0000000000000001E-05</v>
      </c>
      <c r="R318" s="213">
        <f>Q318*H318</f>
        <v>0.0030000000000000001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126</v>
      </c>
      <c r="AT318" s="215" t="s">
        <v>121</v>
      </c>
      <c r="AU318" s="215" t="s">
        <v>81</v>
      </c>
      <c r="AY318" s="17" t="s">
        <v>119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77</v>
      </c>
      <c r="BK318" s="216">
        <f>ROUND(I318*H318,2)</f>
        <v>0</v>
      </c>
      <c r="BL318" s="17" t="s">
        <v>126</v>
      </c>
      <c r="BM318" s="215" t="s">
        <v>581</v>
      </c>
    </row>
    <row r="319" s="2" customFormat="1">
      <c r="A319" s="38"/>
      <c r="B319" s="39"/>
      <c r="C319" s="40"/>
      <c r="D319" s="217" t="s">
        <v>128</v>
      </c>
      <c r="E319" s="40"/>
      <c r="F319" s="218" t="s">
        <v>582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128</v>
      </c>
      <c r="AU319" s="17" t="s">
        <v>81</v>
      </c>
    </row>
    <row r="320" s="2" customFormat="1" ht="16.5" customHeight="1">
      <c r="A320" s="38"/>
      <c r="B320" s="39"/>
      <c r="C320" s="204" t="s">
        <v>583</v>
      </c>
      <c r="D320" s="204" t="s">
        <v>121</v>
      </c>
      <c r="E320" s="205" t="s">
        <v>584</v>
      </c>
      <c r="F320" s="206" t="s">
        <v>585</v>
      </c>
      <c r="G320" s="207" t="s">
        <v>175</v>
      </c>
      <c r="H320" s="208">
        <v>15</v>
      </c>
      <c r="I320" s="209"/>
      <c r="J320" s="210">
        <f>ROUND(I320*H320,2)</f>
        <v>0</v>
      </c>
      <c r="K320" s="206" t="s">
        <v>125</v>
      </c>
      <c r="L320" s="44"/>
      <c r="M320" s="211" t="s">
        <v>19</v>
      </c>
      <c r="N320" s="212" t="s">
        <v>43</v>
      </c>
      <c r="O320" s="84"/>
      <c r="P320" s="213">
        <f>O320*H320</f>
        <v>0</v>
      </c>
      <c r="Q320" s="213">
        <v>0</v>
      </c>
      <c r="R320" s="213">
        <f>Q320*H320</f>
        <v>0</v>
      </c>
      <c r="S320" s="213">
        <v>2</v>
      </c>
      <c r="T320" s="214">
        <f>S320*H320</f>
        <v>30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126</v>
      </c>
      <c r="AT320" s="215" t="s">
        <v>121</v>
      </c>
      <c r="AU320" s="215" t="s">
        <v>81</v>
      </c>
      <c r="AY320" s="17" t="s">
        <v>119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77</v>
      </c>
      <c r="BK320" s="216">
        <f>ROUND(I320*H320,2)</f>
        <v>0</v>
      </c>
      <c r="BL320" s="17" t="s">
        <v>126</v>
      </c>
      <c r="BM320" s="215" t="s">
        <v>586</v>
      </c>
    </row>
    <row r="321" s="2" customFormat="1">
      <c r="A321" s="38"/>
      <c r="B321" s="39"/>
      <c r="C321" s="40"/>
      <c r="D321" s="217" t="s">
        <v>128</v>
      </c>
      <c r="E321" s="40"/>
      <c r="F321" s="218" t="s">
        <v>587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128</v>
      </c>
      <c r="AU321" s="17" t="s">
        <v>81</v>
      </c>
    </row>
    <row r="322" s="13" customFormat="1">
      <c r="A322" s="13"/>
      <c r="B322" s="222"/>
      <c r="C322" s="223"/>
      <c r="D322" s="224" t="s">
        <v>134</v>
      </c>
      <c r="E322" s="225" t="s">
        <v>19</v>
      </c>
      <c r="F322" s="226" t="s">
        <v>588</v>
      </c>
      <c r="G322" s="223"/>
      <c r="H322" s="227">
        <v>15</v>
      </c>
      <c r="I322" s="228"/>
      <c r="J322" s="223"/>
      <c r="K322" s="223"/>
      <c r="L322" s="229"/>
      <c r="M322" s="230"/>
      <c r="N322" s="231"/>
      <c r="O322" s="231"/>
      <c r="P322" s="231"/>
      <c r="Q322" s="231"/>
      <c r="R322" s="231"/>
      <c r="S322" s="231"/>
      <c r="T322" s="23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3" t="s">
        <v>134</v>
      </c>
      <c r="AU322" s="233" t="s">
        <v>81</v>
      </c>
      <c r="AV322" s="13" t="s">
        <v>81</v>
      </c>
      <c r="AW322" s="13" t="s">
        <v>33</v>
      </c>
      <c r="AX322" s="13" t="s">
        <v>77</v>
      </c>
      <c r="AY322" s="233" t="s">
        <v>119</v>
      </c>
    </row>
    <row r="323" s="2" customFormat="1" ht="33" customHeight="1">
      <c r="A323" s="38"/>
      <c r="B323" s="39"/>
      <c r="C323" s="204" t="s">
        <v>589</v>
      </c>
      <c r="D323" s="204" t="s">
        <v>121</v>
      </c>
      <c r="E323" s="205" t="s">
        <v>590</v>
      </c>
      <c r="F323" s="206" t="s">
        <v>591</v>
      </c>
      <c r="G323" s="207" t="s">
        <v>412</v>
      </c>
      <c r="H323" s="208">
        <v>6</v>
      </c>
      <c r="I323" s="209"/>
      <c r="J323" s="210">
        <f>ROUND(I323*H323,2)</f>
        <v>0</v>
      </c>
      <c r="K323" s="206" t="s">
        <v>125</v>
      </c>
      <c r="L323" s="44"/>
      <c r="M323" s="211" t="s">
        <v>19</v>
      </c>
      <c r="N323" s="212" t="s">
        <v>43</v>
      </c>
      <c r="O323" s="84"/>
      <c r="P323" s="213">
        <f>O323*H323</f>
        <v>0</v>
      </c>
      <c r="Q323" s="213">
        <v>0</v>
      </c>
      <c r="R323" s="213">
        <f>Q323*H323</f>
        <v>0</v>
      </c>
      <c r="S323" s="213">
        <v>0.082000000000000003</v>
      </c>
      <c r="T323" s="214">
        <f>S323*H323</f>
        <v>0.49199999999999999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126</v>
      </c>
      <c r="AT323" s="215" t="s">
        <v>121</v>
      </c>
      <c r="AU323" s="215" t="s">
        <v>81</v>
      </c>
      <c r="AY323" s="17" t="s">
        <v>119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77</v>
      </c>
      <c r="BK323" s="216">
        <f>ROUND(I323*H323,2)</f>
        <v>0</v>
      </c>
      <c r="BL323" s="17" t="s">
        <v>126</v>
      </c>
      <c r="BM323" s="215" t="s">
        <v>592</v>
      </c>
    </row>
    <row r="324" s="2" customFormat="1">
      <c r="A324" s="38"/>
      <c r="B324" s="39"/>
      <c r="C324" s="40"/>
      <c r="D324" s="217" t="s">
        <v>128</v>
      </c>
      <c r="E324" s="40"/>
      <c r="F324" s="218" t="s">
        <v>593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128</v>
      </c>
      <c r="AU324" s="17" t="s">
        <v>81</v>
      </c>
    </row>
    <row r="325" s="13" customFormat="1">
      <c r="A325" s="13"/>
      <c r="B325" s="222"/>
      <c r="C325" s="223"/>
      <c r="D325" s="224" t="s">
        <v>134</v>
      </c>
      <c r="E325" s="225" t="s">
        <v>19</v>
      </c>
      <c r="F325" s="226" t="s">
        <v>594</v>
      </c>
      <c r="G325" s="223"/>
      <c r="H325" s="227">
        <v>6</v>
      </c>
      <c r="I325" s="228"/>
      <c r="J325" s="223"/>
      <c r="K325" s="223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134</v>
      </c>
      <c r="AU325" s="233" t="s">
        <v>81</v>
      </c>
      <c r="AV325" s="13" t="s">
        <v>81</v>
      </c>
      <c r="AW325" s="13" t="s">
        <v>33</v>
      </c>
      <c r="AX325" s="13" t="s">
        <v>77</v>
      </c>
      <c r="AY325" s="233" t="s">
        <v>119</v>
      </c>
    </row>
    <row r="326" s="2" customFormat="1" ht="33" customHeight="1">
      <c r="A326" s="38"/>
      <c r="B326" s="39"/>
      <c r="C326" s="204" t="s">
        <v>595</v>
      </c>
      <c r="D326" s="204" t="s">
        <v>121</v>
      </c>
      <c r="E326" s="205" t="s">
        <v>596</v>
      </c>
      <c r="F326" s="206" t="s">
        <v>597</v>
      </c>
      <c r="G326" s="207" t="s">
        <v>124</v>
      </c>
      <c r="H326" s="208">
        <v>8</v>
      </c>
      <c r="I326" s="209"/>
      <c r="J326" s="210">
        <f>ROUND(I326*H326,2)</f>
        <v>0</v>
      </c>
      <c r="K326" s="206" t="s">
        <v>125</v>
      </c>
      <c r="L326" s="44"/>
      <c r="M326" s="211" t="s">
        <v>19</v>
      </c>
      <c r="N326" s="212" t="s">
        <v>43</v>
      </c>
      <c r="O326" s="84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126</v>
      </c>
      <c r="AT326" s="215" t="s">
        <v>121</v>
      </c>
      <c r="AU326" s="215" t="s">
        <v>81</v>
      </c>
      <c r="AY326" s="17" t="s">
        <v>119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77</v>
      </c>
      <c r="BK326" s="216">
        <f>ROUND(I326*H326,2)</f>
        <v>0</v>
      </c>
      <c r="BL326" s="17" t="s">
        <v>126</v>
      </c>
      <c r="BM326" s="215" t="s">
        <v>598</v>
      </c>
    </row>
    <row r="327" s="2" customFormat="1">
      <c r="A327" s="38"/>
      <c r="B327" s="39"/>
      <c r="C327" s="40"/>
      <c r="D327" s="217" t="s">
        <v>128</v>
      </c>
      <c r="E327" s="40"/>
      <c r="F327" s="218" t="s">
        <v>599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128</v>
      </c>
      <c r="AU327" s="17" t="s">
        <v>81</v>
      </c>
    </row>
    <row r="328" s="13" customFormat="1">
      <c r="A328" s="13"/>
      <c r="B328" s="222"/>
      <c r="C328" s="223"/>
      <c r="D328" s="224" t="s">
        <v>134</v>
      </c>
      <c r="E328" s="225" t="s">
        <v>19</v>
      </c>
      <c r="F328" s="226" t="s">
        <v>135</v>
      </c>
      <c r="G328" s="223"/>
      <c r="H328" s="227">
        <v>8</v>
      </c>
      <c r="I328" s="228"/>
      <c r="J328" s="223"/>
      <c r="K328" s="223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134</v>
      </c>
      <c r="AU328" s="233" t="s">
        <v>81</v>
      </c>
      <c r="AV328" s="13" t="s">
        <v>81</v>
      </c>
      <c r="AW328" s="13" t="s">
        <v>33</v>
      </c>
      <c r="AX328" s="13" t="s">
        <v>77</v>
      </c>
      <c r="AY328" s="233" t="s">
        <v>119</v>
      </c>
    </row>
    <row r="329" s="12" customFormat="1" ht="22.8" customHeight="1">
      <c r="A329" s="12"/>
      <c r="B329" s="188"/>
      <c r="C329" s="189"/>
      <c r="D329" s="190" t="s">
        <v>71</v>
      </c>
      <c r="E329" s="202" t="s">
        <v>600</v>
      </c>
      <c r="F329" s="202" t="s">
        <v>601</v>
      </c>
      <c r="G329" s="189"/>
      <c r="H329" s="189"/>
      <c r="I329" s="192"/>
      <c r="J329" s="203">
        <f>BK329</f>
        <v>0</v>
      </c>
      <c r="K329" s="189"/>
      <c r="L329" s="194"/>
      <c r="M329" s="195"/>
      <c r="N329" s="196"/>
      <c r="O329" s="196"/>
      <c r="P329" s="197">
        <f>SUM(P330:P377)</f>
        <v>0</v>
      </c>
      <c r="Q329" s="196"/>
      <c r="R329" s="197">
        <f>SUM(R330:R377)</f>
        <v>0</v>
      </c>
      <c r="S329" s="196"/>
      <c r="T329" s="198">
        <f>SUM(T330:T377)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99" t="s">
        <v>77</v>
      </c>
      <c r="AT329" s="200" t="s">
        <v>71</v>
      </c>
      <c r="AU329" s="200" t="s">
        <v>77</v>
      </c>
      <c r="AY329" s="199" t="s">
        <v>119</v>
      </c>
      <c r="BK329" s="201">
        <f>SUM(BK330:BK377)</f>
        <v>0</v>
      </c>
    </row>
    <row r="330" s="2" customFormat="1" ht="24.15" customHeight="1">
      <c r="A330" s="38"/>
      <c r="B330" s="39"/>
      <c r="C330" s="204" t="s">
        <v>602</v>
      </c>
      <c r="D330" s="204" t="s">
        <v>121</v>
      </c>
      <c r="E330" s="205" t="s">
        <v>603</v>
      </c>
      <c r="F330" s="206" t="s">
        <v>604</v>
      </c>
      <c r="G330" s="207" t="s">
        <v>229</v>
      </c>
      <c r="H330" s="208">
        <v>1292.72</v>
      </c>
      <c r="I330" s="209"/>
      <c r="J330" s="210">
        <f>ROUND(I330*H330,2)</f>
        <v>0</v>
      </c>
      <c r="K330" s="206" t="s">
        <v>125</v>
      </c>
      <c r="L330" s="44"/>
      <c r="M330" s="211" t="s">
        <v>19</v>
      </c>
      <c r="N330" s="212" t="s">
        <v>43</v>
      </c>
      <c r="O330" s="84"/>
      <c r="P330" s="213">
        <f>O330*H330</f>
        <v>0</v>
      </c>
      <c r="Q330" s="213">
        <v>0</v>
      </c>
      <c r="R330" s="213">
        <f>Q330*H330</f>
        <v>0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126</v>
      </c>
      <c r="AT330" s="215" t="s">
        <v>121</v>
      </c>
      <c r="AU330" s="215" t="s">
        <v>81</v>
      </c>
      <c r="AY330" s="17" t="s">
        <v>119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77</v>
      </c>
      <c r="BK330" s="216">
        <f>ROUND(I330*H330,2)</f>
        <v>0</v>
      </c>
      <c r="BL330" s="17" t="s">
        <v>126</v>
      </c>
      <c r="BM330" s="215" t="s">
        <v>605</v>
      </c>
    </row>
    <row r="331" s="2" customFormat="1">
      <c r="A331" s="38"/>
      <c r="B331" s="39"/>
      <c r="C331" s="40"/>
      <c r="D331" s="217" t="s">
        <v>128</v>
      </c>
      <c r="E331" s="40"/>
      <c r="F331" s="218" t="s">
        <v>606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128</v>
      </c>
      <c r="AU331" s="17" t="s">
        <v>81</v>
      </c>
    </row>
    <row r="332" s="13" customFormat="1">
      <c r="A332" s="13"/>
      <c r="B332" s="222"/>
      <c r="C332" s="223"/>
      <c r="D332" s="224" t="s">
        <v>134</v>
      </c>
      <c r="E332" s="225" t="s">
        <v>19</v>
      </c>
      <c r="F332" s="226" t="s">
        <v>607</v>
      </c>
      <c r="G332" s="223"/>
      <c r="H332" s="227">
        <v>1292.72</v>
      </c>
      <c r="I332" s="228"/>
      <c r="J332" s="223"/>
      <c r="K332" s="223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134</v>
      </c>
      <c r="AU332" s="233" t="s">
        <v>81</v>
      </c>
      <c r="AV332" s="13" t="s">
        <v>81</v>
      </c>
      <c r="AW332" s="13" t="s">
        <v>33</v>
      </c>
      <c r="AX332" s="13" t="s">
        <v>77</v>
      </c>
      <c r="AY332" s="233" t="s">
        <v>119</v>
      </c>
    </row>
    <row r="333" s="2" customFormat="1" ht="24.15" customHeight="1">
      <c r="A333" s="38"/>
      <c r="B333" s="39"/>
      <c r="C333" s="204" t="s">
        <v>608</v>
      </c>
      <c r="D333" s="204" t="s">
        <v>121</v>
      </c>
      <c r="E333" s="205" t="s">
        <v>609</v>
      </c>
      <c r="F333" s="206" t="s">
        <v>610</v>
      </c>
      <c r="G333" s="207" t="s">
        <v>229</v>
      </c>
      <c r="H333" s="208">
        <v>18098.080000000002</v>
      </c>
      <c r="I333" s="209"/>
      <c r="J333" s="210">
        <f>ROUND(I333*H333,2)</f>
        <v>0</v>
      </c>
      <c r="K333" s="206" t="s">
        <v>125</v>
      </c>
      <c r="L333" s="44"/>
      <c r="M333" s="211" t="s">
        <v>19</v>
      </c>
      <c r="N333" s="212" t="s">
        <v>43</v>
      </c>
      <c r="O333" s="84"/>
      <c r="P333" s="213">
        <f>O333*H333</f>
        <v>0</v>
      </c>
      <c r="Q333" s="213">
        <v>0</v>
      </c>
      <c r="R333" s="213">
        <f>Q333*H333</f>
        <v>0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126</v>
      </c>
      <c r="AT333" s="215" t="s">
        <v>121</v>
      </c>
      <c r="AU333" s="215" t="s">
        <v>81</v>
      </c>
      <c r="AY333" s="17" t="s">
        <v>119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77</v>
      </c>
      <c r="BK333" s="216">
        <f>ROUND(I333*H333,2)</f>
        <v>0</v>
      </c>
      <c r="BL333" s="17" t="s">
        <v>126</v>
      </c>
      <c r="BM333" s="215" t="s">
        <v>611</v>
      </c>
    </row>
    <row r="334" s="2" customFormat="1">
      <c r="A334" s="38"/>
      <c r="B334" s="39"/>
      <c r="C334" s="40"/>
      <c r="D334" s="217" t="s">
        <v>128</v>
      </c>
      <c r="E334" s="40"/>
      <c r="F334" s="218" t="s">
        <v>612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128</v>
      </c>
      <c r="AU334" s="17" t="s">
        <v>81</v>
      </c>
    </row>
    <row r="335" s="13" customFormat="1">
      <c r="A335" s="13"/>
      <c r="B335" s="222"/>
      <c r="C335" s="223"/>
      <c r="D335" s="224" t="s">
        <v>134</v>
      </c>
      <c r="E335" s="225" t="s">
        <v>19</v>
      </c>
      <c r="F335" s="226" t="s">
        <v>607</v>
      </c>
      <c r="G335" s="223"/>
      <c r="H335" s="227">
        <v>1292.72</v>
      </c>
      <c r="I335" s="228"/>
      <c r="J335" s="223"/>
      <c r="K335" s="223"/>
      <c r="L335" s="229"/>
      <c r="M335" s="230"/>
      <c r="N335" s="231"/>
      <c r="O335" s="231"/>
      <c r="P335" s="231"/>
      <c r="Q335" s="231"/>
      <c r="R335" s="231"/>
      <c r="S335" s="231"/>
      <c r="T335" s="23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3" t="s">
        <v>134</v>
      </c>
      <c r="AU335" s="233" t="s">
        <v>81</v>
      </c>
      <c r="AV335" s="13" t="s">
        <v>81</v>
      </c>
      <c r="AW335" s="13" t="s">
        <v>33</v>
      </c>
      <c r="AX335" s="13" t="s">
        <v>77</v>
      </c>
      <c r="AY335" s="233" t="s">
        <v>119</v>
      </c>
    </row>
    <row r="336" s="13" customFormat="1">
      <c r="A336" s="13"/>
      <c r="B336" s="222"/>
      <c r="C336" s="223"/>
      <c r="D336" s="224" t="s">
        <v>134</v>
      </c>
      <c r="E336" s="223"/>
      <c r="F336" s="226" t="s">
        <v>613</v>
      </c>
      <c r="G336" s="223"/>
      <c r="H336" s="227">
        <v>18098.080000000002</v>
      </c>
      <c r="I336" s="228"/>
      <c r="J336" s="223"/>
      <c r="K336" s="223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134</v>
      </c>
      <c r="AU336" s="233" t="s">
        <v>81</v>
      </c>
      <c r="AV336" s="13" t="s">
        <v>81</v>
      </c>
      <c r="AW336" s="13" t="s">
        <v>4</v>
      </c>
      <c r="AX336" s="13" t="s">
        <v>77</v>
      </c>
      <c r="AY336" s="233" t="s">
        <v>119</v>
      </c>
    </row>
    <row r="337" s="2" customFormat="1" ht="24.15" customHeight="1">
      <c r="A337" s="38"/>
      <c r="B337" s="39"/>
      <c r="C337" s="204" t="s">
        <v>614</v>
      </c>
      <c r="D337" s="204" t="s">
        <v>121</v>
      </c>
      <c r="E337" s="205" t="s">
        <v>615</v>
      </c>
      <c r="F337" s="206" t="s">
        <v>616</v>
      </c>
      <c r="G337" s="207" t="s">
        <v>229</v>
      </c>
      <c r="H337" s="208">
        <v>2552.1999999999998</v>
      </c>
      <c r="I337" s="209"/>
      <c r="J337" s="210">
        <f>ROUND(I337*H337,2)</f>
        <v>0</v>
      </c>
      <c r="K337" s="206" t="s">
        <v>125</v>
      </c>
      <c r="L337" s="44"/>
      <c r="M337" s="211" t="s">
        <v>19</v>
      </c>
      <c r="N337" s="212" t="s">
        <v>43</v>
      </c>
      <c r="O337" s="84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5" t="s">
        <v>126</v>
      </c>
      <c r="AT337" s="215" t="s">
        <v>121</v>
      </c>
      <c r="AU337" s="215" t="s">
        <v>81</v>
      </c>
      <c r="AY337" s="17" t="s">
        <v>119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7" t="s">
        <v>77</v>
      </c>
      <c r="BK337" s="216">
        <f>ROUND(I337*H337,2)</f>
        <v>0</v>
      </c>
      <c r="BL337" s="17" t="s">
        <v>126</v>
      </c>
      <c r="BM337" s="215" t="s">
        <v>617</v>
      </c>
    </row>
    <row r="338" s="2" customFormat="1">
      <c r="A338" s="38"/>
      <c r="B338" s="39"/>
      <c r="C338" s="40"/>
      <c r="D338" s="217" t="s">
        <v>128</v>
      </c>
      <c r="E338" s="40"/>
      <c r="F338" s="218" t="s">
        <v>618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128</v>
      </c>
      <c r="AU338" s="17" t="s">
        <v>81</v>
      </c>
    </row>
    <row r="339" s="14" customFormat="1">
      <c r="A339" s="14"/>
      <c r="B339" s="234"/>
      <c r="C339" s="235"/>
      <c r="D339" s="224" t="s">
        <v>134</v>
      </c>
      <c r="E339" s="236" t="s">
        <v>19</v>
      </c>
      <c r="F339" s="237" t="s">
        <v>619</v>
      </c>
      <c r="G339" s="235"/>
      <c r="H339" s="236" t="s">
        <v>19</v>
      </c>
      <c r="I339" s="238"/>
      <c r="J339" s="235"/>
      <c r="K339" s="235"/>
      <c r="L339" s="239"/>
      <c r="M339" s="240"/>
      <c r="N339" s="241"/>
      <c r="O339" s="241"/>
      <c r="P339" s="241"/>
      <c r="Q339" s="241"/>
      <c r="R339" s="241"/>
      <c r="S339" s="241"/>
      <c r="T339" s="24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3" t="s">
        <v>134</v>
      </c>
      <c r="AU339" s="243" t="s">
        <v>81</v>
      </c>
      <c r="AV339" s="14" t="s">
        <v>77</v>
      </c>
      <c r="AW339" s="14" t="s">
        <v>33</v>
      </c>
      <c r="AX339" s="14" t="s">
        <v>72</v>
      </c>
      <c r="AY339" s="243" t="s">
        <v>119</v>
      </c>
    </row>
    <row r="340" s="13" customFormat="1">
      <c r="A340" s="13"/>
      <c r="B340" s="222"/>
      <c r="C340" s="223"/>
      <c r="D340" s="224" t="s">
        <v>134</v>
      </c>
      <c r="E340" s="225" t="s">
        <v>19</v>
      </c>
      <c r="F340" s="226" t="s">
        <v>620</v>
      </c>
      <c r="G340" s="223"/>
      <c r="H340" s="227">
        <v>768.92399999999998</v>
      </c>
      <c r="I340" s="228"/>
      <c r="J340" s="223"/>
      <c r="K340" s="223"/>
      <c r="L340" s="229"/>
      <c r="M340" s="230"/>
      <c r="N340" s="231"/>
      <c r="O340" s="231"/>
      <c r="P340" s="231"/>
      <c r="Q340" s="231"/>
      <c r="R340" s="231"/>
      <c r="S340" s="231"/>
      <c r="T340" s="23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3" t="s">
        <v>134</v>
      </c>
      <c r="AU340" s="233" t="s">
        <v>81</v>
      </c>
      <c r="AV340" s="13" t="s">
        <v>81</v>
      </c>
      <c r="AW340" s="13" t="s">
        <v>33</v>
      </c>
      <c r="AX340" s="13" t="s">
        <v>72</v>
      </c>
      <c r="AY340" s="233" t="s">
        <v>119</v>
      </c>
    </row>
    <row r="341" s="14" customFormat="1">
      <c r="A341" s="14"/>
      <c r="B341" s="234"/>
      <c r="C341" s="235"/>
      <c r="D341" s="224" t="s">
        <v>134</v>
      </c>
      <c r="E341" s="236" t="s">
        <v>19</v>
      </c>
      <c r="F341" s="237" t="s">
        <v>621</v>
      </c>
      <c r="G341" s="235"/>
      <c r="H341" s="236" t="s">
        <v>19</v>
      </c>
      <c r="I341" s="238"/>
      <c r="J341" s="235"/>
      <c r="K341" s="235"/>
      <c r="L341" s="239"/>
      <c r="M341" s="240"/>
      <c r="N341" s="241"/>
      <c r="O341" s="241"/>
      <c r="P341" s="241"/>
      <c r="Q341" s="241"/>
      <c r="R341" s="241"/>
      <c r="S341" s="241"/>
      <c r="T341" s="24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3" t="s">
        <v>134</v>
      </c>
      <c r="AU341" s="243" t="s">
        <v>81</v>
      </c>
      <c r="AV341" s="14" t="s">
        <v>77</v>
      </c>
      <c r="AW341" s="14" t="s">
        <v>33</v>
      </c>
      <c r="AX341" s="14" t="s">
        <v>72</v>
      </c>
      <c r="AY341" s="243" t="s">
        <v>119</v>
      </c>
    </row>
    <row r="342" s="13" customFormat="1">
      <c r="A342" s="13"/>
      <c r="B342" s="222"/>
      <c r="C342" s="223"/>
      <c r="D342" s="224" t="s">
        <v>134</v>
      </c>
      <c r="E342" s="225" t="s">
        <v>19</v>
      </c>
      <c r="F342" s="226" t="s">
        <v>622</v>
      </c>
      <c r="G342" s="223"/>
      <c r="H342" s="227">
        <v>1305.608</v>
      </c>
      <c r="I342" s="228"/>
      <c r="J342" s="223"/>
      <c r="K342" s="223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134</v>
      </c>
      <c r="AU342" s="233" t="s">
        <v>81</v>
      </c>
      <c r="AV342" s="13" t="s">
        <v>81</v>
      </c>
      <c r="AW342" s="13" t="s">
        <v>33</v>
      </c>
      <c r="AX342" s="13" t="s">
        <v>72</v>
      </c>
      <c r="AY342" s="233" t="s">
        <v>119</v>
      </c>
    </row>
    <row r="343" s="14" customFormat="1">
      <c r="A343" s="14"/>
      <c r="B343" s="234"/>
      <c r="C343" s="235"/>
      <c r="D343" s="224" t="s">
        <v>134</v>
      </c>
      <c r="E343" s="236" t="s">
        <v>19</v>
      </c>
      <c r="F343" s="237" t="s">
        <v>623</v>
      </c>
      <c r="G343" s="235"/>
      <c r="H343" s="236" t="s">
        <v>19</v>
      </c>
      <c r="I343" s="238"/>
      <c r="J343" s="235"/>
      <c r="K343" s="235"/>
      <c r="L343" s="239"/>
      <c r="M343" s="240"/>
      <c r="N343" s="241"/>
      <c r="O343" s="241"/>
      <c r="P343" s="241"/>
      <c r="Q343" s="241"/>
      <c r="R343" s="241"/>
      <c r="S343" s="241"/>
      <c r="T343" s="24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3" t="s">
        <v>134</v>
      </c>
      <c r="AU343" s="243" t="s">
        <v>81</v>
      </c>
      <c r="AV343" s="14" t="s">
        <v>77</v>
      </c>
      <c r="AW343" s="14" t="s">
        <v>33</v>
      </c>
      <c r="AX343" s="14" t="s">
        <v>72</v>
      </c>
      <c r="AY343" s="243" t="s">
        <v>119</v>
      </c>
    </row>
    <row r="344" s="13" customFormat="1">
      <c r="A344" s="13"/>
      <c r="B344" s="222"/>
      <c r="C344" s="223"/>
      <c r="D344" s="224" t="s">
        <v>134</v>
      </c>
      <c r="E344" s="225" t="s">
        <v>19</v>
      </c>
      <c r="F344" s="226" t="s">
        <v>624</v>
      </c>
      <c r="G344" s="223"/>
      <c r="H344" s="227">
        <v>477.66800000000001</v>
      </c>
      <c r="I344" s="228"/>
      <c r="J344" s="223"/>
      <c r="K344" s="223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134</v>
      </c>
      <c r="AU344" s="233" t="s">
        <v>81</v>
      </c>
      <c r="AV344" s="13" t="s">
        <v>81</v>
      </c>
      <c r="AW344" s="13" t="s">
        <v>33</v>
      </c>
      <c r="AX344" s="13" t="s">
        <v>72</v>
      </c>
      <c r="AY344" s="233" t="s">
        <v>119</v>
      </c>
    </row>
    <row r="345" s="15" customFormat="1">
      <c r="A345" s="15"/>
      <c r="B345" s="255"/>
      <c r="C345" s="256"/>
      <c r="D345" s="224" t="s">
        <v>134</v>
      </c>
      <c r="E345" s="257" t="s">
        <v>19</v>
      </c>
      <c r="F345" s="258" t="s">
        <v>341</v>
      </c>
      <c r="G345" s="256"/>
      <c r="H345" s="259">
        <v>2552.1999999999998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5" t="s">
        <v>134</v>
      </c>
      <c r="AU345" s="265" t="s">
        <v>81</v>
      </c>
      <c r="AV345" s="15" t="s">
        <v>126</v>
      </c>
      <c r="AW345" s="15" t="s">
        <v>33</v>
      </c>
      <c r="AX345" s="15" t="s">
        <v>77</v>
      </c>
      <c r="AY345" s="265" t="s">
        <v>119</v>
      </c>
    </row>
    <row r="346" s="2" customFormat="1" ht="24.15" customHeight="1">
      <c r="A346" s="38"/>
      <c r="B346" s="39"/>
      <c r="C346" s="204" t="s">
        <v>625</v>
      </c>
      <c r="D346" s="204" t="s">
        <v>121</v>
      </c>
      <c r="E346" s="205" t="s">
        <v>626</v>
      </c>
      <c r="F346" s="206" t="s">
        <v>610</v>
      </c>
      <c r="G346" s="207" t="s">
        <v>229</v>
      </c>
      <c r="H346" s="208">
        <v>21209.076000000001</v>
      </c>
      <c r="I346" s="209"/>
      <c r="J346" s="210">
        <f>ROUND(I346*H346,2)</f>
        <v>0</v>
      </c>
      <c r="K346" s="206" t="s">
        <v>125</v>
      </c>
      <c r="L346" s="44"/>
      <c r="M346" s="211" t="s">
        <v>19</v>
      </c>
      <c r="N346" s="212" t="s">
        <v>43</v>
      </c>
      <c r="O346" s="84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126</v>
      </c>
      <c r="AT346" s="215" t="s">
        <v>121</v>
      </c>
      <c r="AU346" s="215" t="s">
        <v>81</v>
      </c>
      <c r="AY346" s="17" t="s">
        <v>119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77</v>
      </c>
      <c r="BK346" s="216">
        <f>ROUND(I346*H346,2)</f>
        <v>0</v>
      </c>
      <c r="BL346" s="17" t="s">
        <v>126</v>
      </c>
      <c r="BM346" s="215" t="s">
        <v>627</v>
      </c>
    </row>
    <row r="347" s="2" customFormat="1">
      <c r="A347" s="38"/>
      <c r="B347" s="39"/>
      <c r="C347" s="40"/>
      <c r="D347" s="217" t="s">
        <v>128</v>
      </c>
      <c r="E347" s="40"/>
      <c r="F347" s="218" t="s">
        <v>628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128</v>
      </c>
      <c r="AU347" s="17" t="s">
        <v>81</v>
      </c>
    </row>
    <row r="348" s="14" customFormat="1">
      <c r="A348" s="14"/>
      <c r="B348" s="234"/>
      <c r="C348" s="235"/>
      <c r="D348" s="224" t="s">
        <v>134</v>
      </c>
      <c r="E348" s="236" t="s">
        <v>19</v>
      </c>
      <c r="F348" s="237" t="s">
        <v>619</v>
      </c>
      <c r="G348" s="235"/>
      <c r="H348" s="236" t="s">
        <v>19</v>
      </c>
      <c r="I348" s="238"/>
      <c r="J348" s="235"/>
      <c r="K348" s="235"/>
      <c r="L348" s="239"/>
      <c r="M348" s="240"/>
      <c r="N348" s="241"/>
      <c r="O348" s="241"/>
      <c r="P348" s="241"/>
      <c r="Q348" s="241"/>
      <c r="R348" s="241"/>
      <c r="S348" s="241"/>
      <c r="T348" s="24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3" t="s">
        <v>134</v>
      </c>
      <c r="AU348" s="243" t="s">
        <v>81</v>
      </c>
      <c r="AV348" s="14" t="s">
        <v>77</v>
      </c>
      <c r="AW348" s="14" t="s">
        <v>33</v>
      </c>
      <c r="AX348" s="14" t="s">
        <v>72</v>
      </c>
      <c r="AY348" s="243" t="s">
        <v>119</v>
      </c>
    </row>
    <row r="349" s="13" customFormat="1">
      <c r="A349" s="13"/>
      <c r="B349" s="222"/>
      <c r="C349" s="223"/>
      <c r="D349" s="224" t="s">
        <v>134</v>
      </c>
      <c r="E349" s="225" t="s">
        <v>19</v>
      </c>
      <c r="F349" s="226" t="s">
        <v>629</v>
      </c>
      <c r="G349" s="223"/>
      <c r="H349" s="227">
        <v>5382.4679999999998</v>
      </c>
      <c r="I349" s="228"/>
      <c r="J349" s="223"/>
      <c r="K349" s="223"/>
      <c r="L349" s="229"/>
      <c r="M349" s="230"/>
      <c r="N349" s="231"/>
      <c r="O349" s="231"/>
      <c r="P349" s="231"/>
      <c r="Q349" s="231"/>
      <c r="R349" s="231"/>
      <c r="S349" s="231"/>
      <c r="T349" s="23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3" t="s">
        <v>134</v>
      </c>
      <c r="AU349" s="233" t="s">
        <v>81</v>
      </c>
      <c r="AV349" s="13" t="s">
        <v>81</v>
      </c>
      <c r="AW349" s="13" t="s">
        <v>33</v>
      </c>
      <c r="AX349" s="13" t="s">
        <v>72</v>
      </c>
      <c r="AY349" s="233" t="s">
        <v>119</v>
      </c>
    </row>
    <row r="350" s="14" customFormat="1">
      <c r="A350" s="14"/>
      <c r="B350" s="234"/>
      <c r="C350" s="235"/>
      <c r="D350" s="224" t="s">
        <v>134</v>
      </c>
      <c r="E350" s="236" t="s">
        <v>19</v>
      </c>
      <c r="F350" s="237" t="s">
        <v>621</v>
      </c>
      <c r="G350" s="235"/>
      <c r="H350" s="236" t="s">
        <v>19</v>
      </c>
      <c r="I350" s="238"/>
      <c r="J350" s="235"/>
      <c r="K350" s="235"/>
      <c r="L350" s="239"/>
      <c r="M350" s="240"/>
      <c r="N350" s="241"/>
      <c r="O350" s="241"/>
      <c r="P350" s="241"/>
      <c r="Q350" s="241"/>
      <c r="R350" s="241"/>
      <c r="S350" s="241"/>
      <c r="T350" s="24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3" t="s">
        <v>134</v>
      </c>
      <c r="AU350" s="243" t="s">
        <v>81</v>
      </c>
      <c r="AV350" s="14" t="s">
        <v>77</v>
      </c>
      <c r="AW350" s="14" t="s">
        <v>33</v>
      </c>
      <c r="AX350" s="14" t="s">
        <v>72</v>
      </c>
      <c r="AY350" s="243" t="s">
        <v>119</v>
      </c>
    </row>
    <row r="351" s="13" customFormat="1">
      <c r="A351" s="13"/>
      <c r="B351" s="222"/>
      <c r="C351" s="223"/>
      <c r="D351" s="224" t="s">
        <v>134</v>
      </c>
      <c r="E351" s="225" t="s">
        <v>19</v>
      </c>
      <c r="F351" s="226" t="s">
        <v>630</v>
      </c>
      <c r="G351" s="223"/>
      <c r="H351" s="227">
        <v>9139.2559999999994</v>
      </c>
      <c r="I351" s="228"/>
      <c r="J351" s="223"/>
      <c r="K351" s="223"/>
      <c r="L351" s="229"/>
      <c r="M351" s="230"/>
      <c r="N351" s="231"/>
      <c r="O351" s="231"/>
      <c r="P351" s="231"/>
      <c r="Q351" s="231"/>
      <c r="R351" s="231"/>
      <c r="S351" s="231"/>
      <c r="T351" s="23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3" t="s">
        <v>134</v>
      </c>
      <c r="AU351" s="233" t="s">
        <v>81</v>
      </c>
      <c r="AV351" s="13" t="s">
        <v>81</v>
      </c>
      <c r="AW351" s="13" t="s">
        <v>33</v>
      </c>
      <c r="AX351" s="13" t="s">
        <v>72</v>
      </c>
      <c r="AY351" s="233" t="s">
        <v>119</v>
      </c>
    </row>
    <row r="352" s="14" customFormat="1">
      <c r="A352" s="14"/>
      <c r="B352" s="234"/>
      <c r="C352" s="235"/>
      <c r="D352" s="224" t="s">
        <v>134</v>
      </c>
      <c r="E352" s="236" t="s">
        <v>19</v>
      </c>
      <c r="F352" s="237" t="s">
        <v>623</v>
      </c>
      <c r="G352" s="235"/>
      <c r="H352" s="236" t="s">
        <v>19</v>
      </c>
      <c r="I352" s="238"/>
      <c r="J352" s="235"/>
      <c r="K352" s="235"/>
      <c r="L352" s="239"/>
      <c r="M352" s="240"/>
      <c r="N352" s="241"/>
      <c r="O352" s="241"/>
      <c r="P352" s="241"/>
      <c r="Q352" s="241"/>
      <c r="R352" s="241"/>
      <c r="S352" s="241"/>
      <c r="T352" s="24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3" t="s">
        <v>134</v>
      </c>
      <c r="AU352" s="243" t="s">
        <v>81</v>
      </c>
      <c r="AV352" s="14" t="s">
        <v>77</v>
      </c>
      <c r="AW352" s="14" t="s">
        <v>33</v>
      </c>
      <c r="AX352" s="14" t="s">
        <v>72</v>
      </c>
      <c r="AY352" s="243" t="s">
        <v>119</v>
      </c>
    </row>
    <row r="353" s="13" customFormat="1">
      <c r="A353" s="13"/>
      <c r="B353" s="222"/>
      <c r="C353" s="223"/>
      <c r="D353" s="224" t="s">
        <v>134</v>
      </c>
      <c r="E353" s="225" t="s">
        <v>19</v>
      </c>
      <c r="F353" s="226" t="s">
        <v>631</v>
      </c>
      <c r="G353" s="223"/>
      <c r="H353" s="227">
        <v>6687.3519999999999</v>
      </c>
      <c r="I353" s="228"/>
      <c r="J353" s="223"/>
      <c r="K353" s="223"/>
      <c r="L353" s="229"/>
      <c r="M353" s="230"/>
      <c r="N353" s="231"/>
      <c r="O353" s="231"/>
      <c r="P353" s="231"/>
      <c r="Q353" s="231"/>
      <c r="R353" s="231"/>
      <c r="S353" s="231"/>
      <c r="T353" s="23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3" t="s">
        <v>134</v>
      </c>
      <c r="AU353" s="233" t="s">
        <v>81</v>
      </c>
      <c r="AV353" s="13" t="s">
        <v>81</v>
      </c>
      <c r="AW353" s="13" t="s">
        <v>33</v>
      </c>
      <c r="AX353" s="13" t="s">
        <v>72</v>
      </c>
      <c r="AY353" s="233" t="s">
        <v>119</v>
      </c>
    </row>
    <row r="354" s="15" customFormat="1">
      <c r="A354" s="15"/>
      <c r="B354" s="255"/>
      <c r="C354" s="256"/>
      <c r="D354" s="224" t="s">
        <v>134</v>
      </c>
      <c r="E354" s="257" t="s">
        <v>19</v>
      </c>
      <c r="F354" s="258" t="s">
        <v>341</v>
      </c>
      <c r="G354" s="256"/>
      <c r="H354" s="259">
        <v>21209.076000000001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5" t="s">
        <v>134</v>
      </c>
      <c r="AU354" s="265" t="s">
        <v>81</v>
      </c>
      <c r="AV354" s="15" t="s">
        <v>126</v>
      </c>
      <c r="AW354" s="15" t="s">
        <v>33</v>
      </c>
      <c r="AX354" s="15" t="s">
        <v>77</v>
      </c>
      <c r="AY354" s="265" t="s">
        <v>119</v>
      </c>
    </row>
    <row r="355" s="2" customFormat="1" ht="24.15" customHeight="1">
      <c r="A355" s="38"/>
      <c r="B355" s="39"/>
      <c r="C355" s="204" t="s">
        <v>632</v>
      </c>
      <c r="D355" s="204" t="s">
        <v>121</v>
      </c>
      <c r="E355" s="205" t="s">
        <v>633</v>
      </c>
      <c r="F355" s="206" t="s">
        <v>634</v>
      </c>
      <c r="G355" s="207" t="s">
        <v>229</v>
      </c>
      <c r="H355" s="208">
        <v>112.52</v>
      </c>
      <c r="I355" s="209"/>
      <c r="J355" s="210">
        <f>ROUND(I355*H355,2)</f>
        <v>0</v>
      </c>
      <c r="K355" s="206" t="s">
        <v>125</v>
      </c>
      <c r="L355" s="44"/>
      <c r="M355" s="211" t="s">
        <v>19</v>
      </c>
      <c r="N355" s="212" t="s">
        <v>43</v>
      </c>
      <c r="O355" s="84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5" t="s">
        <v>126</v>
      </c>
      <c r="AT355" s="215" t="s">
        <v>121</v>
      </c>
      <c r="AU355" s="215" t="s">
        <v>81</v>
      </c>
      <c r="AY355" s="17" t="s">
        <v>119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7" t="s">
        <v>77</v>
      </c>
      <c r="BK355" s="216">
        <f>ROUND(I355*H355,2)</f>
        <v>0</v>
      </c>
      <c r="BL355" s="17" t="s">
        <v>126</v>
      </c>
      <c r="BM355" s="215" t="s">
        <v>635</v>
      </c>
    </row>
    <row r="356" s="2" customFormat="1">
      <c r="A356" s="38"/>
      <c r="B356" s="39"/>
      <c r="C356" s="40"/>
      <c r="D356" s="217" t="s">
        <v>128</v>
      </c>
      <c r="E356" s="40"/>
      <c r="F356" s="218" t="s">
        <v>636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128</v>
      </c>
      <c r="AU356" s="17" t="s">
        <v>81</v>
      </c>
    </row>
    <row r="357" s="13" customFormat="1">
      <c r="A357" s="13"/>
      <c r="B357" s="222"/>
      <c r="C357" s="223"/>
      <c r="D357" s="224" t="s">
        <v>134</v>
      </c>
      <c r="E357" s="225" t="s">
        <v>19</v>
      </c>
      <c r="F357" s="226" t="s">
        <v>637</v>
      </c>
      <c r="G357" s="223"/>
      <c r="H357" s="227">
        <v>112.52</v>
      </c>
      <c r="I357" s="228"/>
      <c r="J357" s="223"/>
      <c r="K357" s="223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134</v>
      </c>
      <c r="AU357" s="233" t="s">
        <v>81</v>
      </c>
      <c r="AV357" s="13" t="s">
        <v>81</v>
      </c>
      <c r="AW357" s="13" t="s">
        <v>33</v>
      </c>
      <c r="AX357" s="13" t="s">
        <v>77</v>
      </c>
      <c r="AY357" s="233" t="s">
        <v>119</v>
      </c>
    </row>
    <row r="358" s="2" customFormat="1" ht="24.15" customHeight="1">
      <c r="A358" s="38"/>
      <c r="B358" s="39"/>
      <c r="C358" s="204" t="s">
        <v>638</v>
      </c>
      <c r="D358" s="204" t="s">
        <v>121</v>
      </c>
      <c r="E358" s="205" t="s">
        <v>639</v>
      </c>
      <c r="F358" s="206" t="s">
        <v>640</v>
      </c>
      <c r="G358" s="207" t="s">
        <v>229</v>
      </c>
      <c r="H358" s="208">
        <v>787.63999999999999</v>
      </c>
      <c r="I358" s="209"/>
      <c r="J358" s="210">
        <f>ROUND(I358*H358,2)</f>
        <v>0</v>
      </c>
      <c r="K358" s="206" t="s">
        <v>125</v>
      </c>
      <c r="L358" s="44"/>
      <c r="M358" s="211" t="s">
        <v>19</v>
      </c>
      <c r="N358" s="212" t="s">
        <v>43</v>
      </c>
      <c r="O358" s="84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126</v>
      </c>
      <c r="AT358" s="215" t="s">
        <v>121</v>
      </c>
      <c r="AU358" s="215" t="s">
        <v>81</v>
      </c>
      <c r="AY358" s="17" t="s">
        <v>119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77</v>
      </c>
      <c r="BK358" s="216">
        <f>ROUND(I358*H358,2)</f>
        <v>0</v>
      </c>
      <c r="BL358" s="17" t="s">
        <v>126</v>
      </c>
      <c r="BM358" s="215" t="s">
        <v>641</v>
      </c>
    </row>
    <row r="359" s="2" customFormat="1">
      <c r="A359" s="38"/>
      <c r="B359" s="39"/>
      <c r="C359" s="40"/>
      <c r="D359" s="217" t="s">
        <v>128</v>
      </c>
      <c r="E359" s="40"/>
      <c r="F359" s="218" t="s">
        <v>642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128</v>
      </c>
      <c r="AU359" s="17" t="s">
        <v>81</v>
      </c>
    </row>
    <row r="360" s="13" customFormat="1">
      <c r="A360" s="13"/>
      <c r="B360" s="222"/>
      <c r="C360" s="223"/>
      <c r="D360" s="224" t="s">
        <v>134</v>
      </c>
      <c r="E360" s="225" t="s">
        <v>19</v>
      </c>
      <c r="F360" s="226" t="s">
        <v>637</v>
      </c>
      <c r="G360" s="223"/>
      <c r="H360" s="227">
        <v>112.52</v>
      </c>
      <c r="I360" s="228"/>
      <c r="J360" s="223"/>
      <c r="K360" s="223"/>
      <c r="L360" s="229"/>
      <c r="M360" s="230"/>
      <c r="N360" s="231"/>
      <c r="O360" s="231"/>
      <c r="P360" s="231"/>
      <c r="Q360" s="231"/>
      <c r="R360" s="231"/>
      <c r="S360" s="231"/>
      <c r="T360" s="23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3" t="s">
        <v>134</v>
      </c>
      <c r="AU360" s="233" t="s">
        <v>81</v>
      </c>
      <c r="AV360" s="13" t="s">
        <v>81</v>
      </c>
      <c r="AW360" s="13" t="s">
        <v>33</v>
      </c>
      <c r="AX360" s="13" t="s">
        <v>77</v>
      </c>
      <c r="AY360" s="233" t="s">
        <v>119</v>
      </c>
    </row>
    <row r="361" s="13" customFormat="1">
      <c r="A361" s="13"/>
      <c r="B361" s="222"/>
      <c r="C361" s="223"/>
      <c r="D361" s="224" t="s">
        <v>134</v>
      </c>
      <c r="E361" s="223"/>
      <c r="F361" s="226" t="s">
        <v>643</v>
      </c>
      <c r="G361" s="223"/>
      <c r="H361" s="227">
        <v>787.63999999999999</v>
      </c>
      <c r="I361" s="228"/>
      <c r="J361" s="223"/>
      <c r="K361" s="223"/>
      <c r="L361" s="229"/>
      <c r="M361" s="230"/>
      <c r="N361" s="231"/>
      <c r="O361" s="231"/>
      <c r="P361" s="231"/>
      <c r="Q361" s="231"/>
      <c r="R361" s="231"/>
      <c r="S361" s="231"/>
      <c r="T361" s="23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3" t="s">
        <v>134</v>
      </c>
      <c r="AU361" s="233" t="s">
        <v>81</v>
      </c>
      <c r="AV361" s="13" t="s">
        <v>81</v>
      </c>
      <c r="AW361" s="13" t="s">
        <v>4</v>
      </c>
      <c r="AX361" s="13" t="s">
        <v>77</v>
      </c>
      <c r="AY361" s="233" t="s">
        <v>119</v>
      </c>
    </row>
    <row r="362" s="2" customFormat="1" ht="16.5" customHeight="1">
      <c r="A362" s="38"/>
      <c r="B362" s="39"/>
      <c r="C362" s="204" t="s">
        <v>644</v>
      </c>
      <c r="D362" s="204" t="s">
        <v>121</v>
      </c>
      <c r="E362" s="205" t="s">
        <v>645</v>
      </c>
      <c r="F362" s="206" t="s">
        <v>646</v>
      </c>
      <c r="G362" s="207" t="s">
        <v>229</v>
      </c>
      <c r="H362" s="208">
        <v>3.9180000000000001</v>
      </c>
      <c r="I362" s="209"/>
      <c r="J362" s="210">
        <f>ROUND(I362*H362,2)</f>
        <v>0</v>
      </c>
      <c r="K362" s="206" t="s">
        <v>125</v>
      </c>
      <c r="L362" s="44"/>
      <c r="M362" s="211" t="s">
        <v>19</v>
      </c>
      <c r="N362" s="212" t="s">
        <v>43</v>
      </c>
      <c r="O362" s="84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126</v>
      </c>
      <c r="AT362" s="215" t="s">
        <v>121</v>
      </c>
      <c r="AU362" s="215" t="s">
        <v>81</v>
      </c>
      <c r="AY362" s="17" t="s">
        <v>119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77</v>
      </c>
      <c r="BK362" s="216">
        <f>ROUND(I362*H362,2)</f>
        <v>0</v>
      </c>
      <c r="BL362" s="17" t="s">
        <v>126</v>
      </c>
      <c r="BM362" s="215" t="s">
        <v>647</v>
      </c>
    </row>
    <row r="363" s="2" customFormat="1">
      <c r="A363" s="38"/>
      <c r="B363" s="39"/>
      <c r="C363" s="40"/>
      <c r="D363" s="217" t="s">
        <v>128</v>
      </c>
      <c r="E363" s="40"/>
      <c r="F363" s="218" t="s">
        <v>648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128</v>
      </c>
      <c r="AU363" s="17" t="s">
        <v>81</v>
      </c>
    </row>
    <row r="364" s="13" customFormat="1">
      <c r="A364" s="13"/>
      <c r="B364" s="222"/>
      <c r="C364" s="223"/>
      <c r="D364" s="224" t="s">
        <v>134</v>
      </c>
      <c r="E364" s="225" t="s">
        <v>19</v>
      </c>
      <c r="F364" s="226" t="s">
        <v>649</v>
      </c>
      <c r="G364" s="223"/>
      <c r="H364" s="227">
        <v>3.9180000000000001</v>
      </c>
      <c r="I364" s="228"/>
      <c r="J364" s="223"/>
      <c r="K364" s="223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134</v>
      </c>
      <c r="AU364" s="233" t="s">
        <v>81</v>
      </c>
      <c r="AV364" s="13" t="s">
        <v>81</v>
      </c>
      <c r="AW364" s="13" t="s">
        <v>33</v>
      </c>
      <c r="AX364" s="13" t="s">
        <v>77</v>
      </c>
      <c r="AY364" s="233" t="s">
        <v>119</v>
      </c>
    </row>
    <row r="365" s="2" customFormat="1" ht="24.15" customHeight="1">
      <c r="A365" s="38"/>
      <c r="B365" s="39"/>
      <c r="C365" s="204" t="s">
        <v>650</v>
      </c>
      <c r="D365" s="204" t="s">
        <v>121</v>
      </c>
      <c r="E365" s="205" t="s">
        <v>651</v>
      </c>
      <c r="F365" s="206" t="s">
        <v>652</v>
      </c>
      <c r="G365" s="207" t="s">
        <v>229</v>
      </c>
      <c r="H365" s="208">
        <v>768.92399999999998</v>
      </c>
      <c r="I365" s="209"/>
      <c r="J365" s="210">
        <f>ROUND(I365*H365,2)</f>
        <v>0</v>
      </c>
      <c r="K365" s="206" t="s">
        <v>125</v>
      </c>
      <c r="L365" s="44"/>
      <c r="M365" s="211" t="s">
        <v>19</v>
      </c>
      <c r="N365" s="212" t="s">
        <v>43</v>
      </c>
      <c r="O365" s="84"/>
      <c r="P365" s="213">
        <f>O365*H365</f>
        <v>0</v>
      </c>
      <c r="Q365" s="213">
        <v>0</v>
      </c>
      <c r="R365" s="213">
        <f>Q365*H365</f>
        <v>0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126</v>
      </c>
      <c r="AT365" s="215" t="s">
        <v>121</v>
      </c>
      <c r="AU365" s="215" t="s">
        <v>81</v>
      </c>
      <c r="AY365" s="17" t="s">
        <v>119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77</v>
      </c>
      <c r="BK365" s="216">
        <f>ROUND(I365*H365,2)</f>
        <v>0</v>
      </c>
      <c r="BL365" s="17" t="s">
        <v>126</v>
      </c>
      <c r="BM365" s="215" t="s">
        <v>653</v>
      </c>
    </row>
    <row r="366" s="2" customFormat="1">
      <c r="A366" s="38"/>
      <c r="B366" s="39"/>
      <c r="C366" s="40"/>
      <c r="D366" s="217" t="s">
        <v>128</v>
      </c>
      <c r="E366" s="40"/>
      <c r="F366" s="218" t="s">
        <v>654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128</v>
      </c>
      <c r="AU366" s="17" t="s">
        <v>81</v>
      </c>
    </row>
    <row r="367" s="2" customFormat="1">
      <c r="A367" s="38"/>
      <c r="B367" s="39"/>
      <c r="C367" s="40"/>
      <c r="D367" s="224" t="s">
        <v>154</v>
      </c>
      <c r="E367" s="40"/>
      <c r="F367" s="244" t="s">
        <v>655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154</v>
      </c>
      <c r="AU367" s="17" t="s">
        <v>81</v>
      </c>
    </row>
    <row r="368" s="2" customFormat="1" ht="24.15" customHeight="1">
      <c r="A368" s="38"/>
      <c r="B368" s="39"/>
      <c r="C368" s="204" t="s">
        <v>656</v>
      </c>
      <c r="D368" s="204" t="s">
        <v>121</v>
      </c>
      <c r="E368" s="205" t="s">
        <v>657</v>
      </c>
      <c r="F368" s="206" t="s">
        <v>658</v>
      </c>
      <c r="G368" s="207" t="s">
        <v>229</v>
      </c>
      <c r="H368" s="208">
        <v>1418.1279999999999</v>
      </c>
      <c r="I368" s="209"/>
      <c r="J368" s="210">
        <f>ROUND(I368*H368,2)</f>
        <v>0</v>
      </c>
      <c r="K368" s="206" t="s">
        <v>125</v>
      </c>
      <c r="L368" s="44"/>
      <c r="M368" s="211" t="s">
        <v>19</v>
      </c>
      <c r="N368" s="212" t="s">
        <v>43</v>
      </c>
      <c r="O368" s="84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126</v>
      </c>
      <c r="AT368" s="215" t="s">
        <v>121</v>
      </c>
      <c r="AU368" s="215" t="s">
        <v>81</v>
      </c>
      <c r="AY368" s="17" t="s">
        <v>119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77</v>
      </c>
      <c r="BK368" s="216">
        <f>ROUND(I368*H368,2)</f>
        <v>0</v>
      </c>
      <c r="BL368" s="17" t="s">
        <v>126</v>
      </c>
      <c r="BM368" s="215" t="s">
        <v>659</v>
      </c>
    </row>
    <row r="369" s="2" customFormat="1">
      <c r="A369" s="38"/>
      <c r="B369" s="39"/>
      <c r="C369" s="40"/>
      <c r="D369" s="217" t="s">
        <v>128</v>
      </c>
      <c r="E369" s="40"/>
      <c r="F369" s="218" t="s">
        <v>660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128</v>
      </c>
      <c r="AU369" s="17" t="s">
        <v>81</v>
      </c>
    </row>
    <row r="370" s="13" customFormat="1">
      <c r="A370" s="13"/>
      <c r="B370" s="222"/>
      <c r="C370" s="223"/>
      <c r="D370" s="224" t="s">
        <v>134</v>
      </c>
      <c r="E370" s="225" t="s">
        <v>19</v>
      </c>
      <c r="F370" s="226" t="s">
        <v>637</v>
      </c>
      <c r="G370" s="223"/>
      <c r="H370" s="227">
        <v>112.52</v>
      </c>
      <c r="I370" s="228"/>
      <c r="J370" s="223"/>
      <c r="K370" s="223"/>
      <c r="L370" s="229"/>
      <c r="M370" s="230"/>
      <c r="N370" s="231"/>
      <c r="O370" s="231"/>
      <c r="P370" s="231"/>
      <c r="Q370" s="231"/>
      <c r="R370" s="231"/>
      <c r="S370" s="231"/>
      <c r="T370" s="23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3" t="s">
        <v>134</v>
      </c>
      <c r="AU370" s="233" t="s">
        <v>81</v>
      </c>
      <c r="AV370" s="13" t="s">
        <v>81</v>
      </c>
      <c r="AW370" s="13" t="s">
        <v>33</v>
      </c>
      <c r="AX370" s="13" t="s">
        <v>72</v>
      </c>
      <c r="AY370" s="233" t="s">
        <v>119</v>
      </c>
    </row>
    <row r="371" s="13" customFormat="1">
      <c r="A371" s="13"/>
      <c r="B371" s="222"/>
      <c r="C371" s="223"/>
      <c r="D371" s="224" t="s">
        <v>134</v>
      </c>
      <c r="E371" s="225" t="s">
        <v>19</v>
      </c>
      <c r="F371" s="226" t="s">
        <v>661</v>
      </c>
      <c r="G371" s="223"/>
      <c r="H371" s="227">
        <v>1305.608</v>
      </c>
      <c r="I371" s="228"/>
      <c r="J371" s="223"/>
      <c r="K371" s="223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134</v>
      </c>
      <c r="AU371" s="233" t="s">
        <v>81</v>
      </c>
      <c r="AV371" s="13" t="s">
        <v>81</v>
      </c>
      <c r="AW371" s="13" t="s">
        <v>33</v>
      </c>
      <c r="AX371" s="13" t="s">
        <v>72</v>
      </c>
      <c r="AY371" s="233" t="s">
        <v>119</v>
      </c>
    </row>
    <row r="372" s="15" customFormat="1">
      <c r="A372" s="15"/>
      <c r="B372" s="255"/>
      <c r="C372" s="256"/>
      <c r="D372" s="224" t="s">
        <v>134</v>
      </c>
      <c r="E372" s="257" t="s">
        <v>19</v>
      </c>
      <c r="F372" s="258" t="s">
        <v>341</v>
      </c>
      <c r="G372" s="256"/>
      <c r="H372" s="259">
        <v>1418.1279999999999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134</v>
      </c>
      <c r="AU372" s="265" t="s">
        <v>81</v>
      </c>
      <c r="AV372" s="15" t="s">
        <v>126</v>
      </c>
      <c r="AW372" s="15" t="s">
        <v>33</v>
      </c>
      <c r="AX372" s="15" t="s">
        <v>77</v>
      </c>
      <c r="AY372" s="265" t="s">
        <v>119</v>
      </c>
    </row>
    <row r="373" s="2" customFormat="1" ht="24.15" customHeight="1">
      <c r="A373" s="38"/>
      <c r="B373" s="39"/>
      <c r="C373" s="204" t="s">
        <v>662</v>
      </c>
      <c r="D373" s="204" t="s">
        <v>121</v>
      </c>
      <c r="E373" s="205" t="s">
        <v>663</v>
      </c>
      <c r="F373" s="206" t="s">
        <v>664</v>
      </c>
      <c r="G373" s="207" t="s">
        <v>229</v>
      </c>
      <c r="H373" s="208">
        <v>477.66800000000001</v>
      </c>
      <c r="I373" s="209"/>
      <c r="J373" s="210">
        <f>ROUND(I373*H373,2)</f>
        <v>0</v>
      </c>
      <c r="K373" s="206" t="s">
        <v>125</v>
      </c>
      <c r="L373" s="44"/>
      <c r="M373" s="211" t="s">
        <v>19</v>
      </c>
      <c r="N373" s="212" t="s">
        <v>43</v>
      </c>
      <c r="O373" s="84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126</v>
      </c>
      <c r="AT373" s="215" t="s">
        <v>121</v>
      </c>
      <c r="AU373" s="215" t="s">
        <v>81</v>
      </c>
      <c r="AY373" s="17" t="s">
        <v>119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77</v>
      </c>
      <c r="BK373" s="216">
        <f>ROUND(I373*H373,2)</f>
        <v>0</v>
      </c>
      <c r="BL373" s="17" t="s">
        <v>126</v>
      </c>
      <c r="BM373" s="215" t="s">
        <v>665</v>
      </c>
    </row>
    <row r="374" s="2" customFormat="1">
      <c r="A374" s="38"/>
      <c r="B374" s="39"/>
      <c r="C374" s="40"/>
      <c r="D374" s="217" t="s">
        <v>128</v>
      </c>
      <c r="E374" s="40"/>
      <c r="F374" s="218" t="s">
        <v>666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128</v>
      </c>
      <c r="AU374" s="17" t="s">
        <v>81</v>
      </c>
    </row>
    <row r="375" s="2" customFormat="1" ht="24.15" customHeight="1">
      <c r="A375" s="38"/>
      <c r="B375" s="39"/>
      <c r="C375" s="204" t="s">
        <v>667</v>
      </c>
      <c r="D375" s="204" t="s">
        <v>121</v>
      </c>
      <c r="E375" s="205" t="s">
        <v>668</v>
      </c>
      <c r="F375" s="206" t="s">
        <v>234</v>
      </c>
      <c r="G375" s="207" t="s">
        <v>229</v>
      </c>
      <c r="H375" s="208">
        <v>1292.72</v>
      </c>
      <c r="I375" s="209"/>
      <c r="J375" s="210">
        <f>ROUND(I375*H375,2)</f>
        <v>0</v>
      </c>
      <c r="K375" s="206" t="s">
        <v>125</v>
      </c>
      <c r="L375" s="44"/>
      <c r="M375" s="211" t="s">
        <v>19</v>
      </c>
      <c r="N375" s="212" t="s">
        <v>43</v>
      </c>
      <c r="O375" s="84"/>
      <c r="P375" s="213">
        <f>O375*H375</f>
        <v>0</v>
      </c>
      <c r="Q375" s="213">
        <v>0</v>
      </c>
      <c r="R375" s="213">
        <f>Q375*H375</f>
        <v>0</v>
      </c>
      <c r="S375" s="213">
        <v>0</v>
      </c>
      <c r="T375" s="21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5" t="s">
        <v>126</v>
      </c>
      <c r="AT375" s="215" t="s">
        <v>121</v>
      </c>
      <c r="AU375" s="215" t="s">
        <v>81</v>
      </c>
      <c r="AY375" s="17" t="s">
        <v>119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77</v>
      </c>
      <c r="BK375" s="216">
        <f>ROUND(I375*H375,2)</f>
        <v>0</v>
      </c>
      <c r="BL375" s="17" t="s">
        <v>126</v>
      </c>
      <c r="BM375" s="215" t="s">
        <v>669</v>
      </c>
    </row>
    <row r="376" s="2" customFormat="1">
      <c r="A376" s="38"/>
      <c r="B376" s="39"/>
      <c r="C376" s="40"/>
      <c r="D376" s="217" t="s">
        <v>128</v>
      </c>
      <c r="E376" s="40"/>
      <c r="F376" s="218" t="s">
        <v>670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128</v>
      </c>
      <c r="AU376" s="17" t="s">
        <v>81</v>
      </c>
    </row>
    <row r="377" s="13" customFormat="1">
      <c r="A377" s="13"/>
      <c r="B377" s="222"/>
      <c r="C377" s="223"/>
      <c r="D377" s="224" t="s">
        <v>134</v>
      </c>
      <c r="E377" s="225" t="s">
        <v>19</v>
      </c>
      <c r="F377" s="226" t="s">
        <v>607</v>
      </c>
      <c r="G377" s="223"/>
      <c r="H377" s="227">
        <v>1292.72</v>
      </c>
      <c r="I377" s="228"/>
      <c r="J377" s="223"/>
      <c r="K377" s="223"/>
      <c r="L377" s="229"/>
      <c r="M377" s="230"/>
      <c r="N377" s="231"/>
      <c r="O377" s="231"/>
      <c r="P377" s="231"/>
      <c r="Q377" s="231"/>
      <c r="R377" s="231"/>
      <c r="S377" s="231"/>
      <c r="T377" s="23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3" t="s">
        <v>134</v>
      </c>
      <c r="AU377" s="233" t="s">
        <v>81</v>
      </c>
      <c r="AV377" s="13" t="s">
        <v>81</v>
      </c>
      <c r="AW377" s="13" t="s">
        <v>33</v>
      </c>
      <c r="AX377" s="13" t="s">
        <v>77</v>
      </c>
      <c r="AY377" s="233" t="s">
        <v>119</v>
      </c>
    </row>
    <row r="378" s="12" customFormat="1" ht="22.8" customHeight="1">
      <c r="A378" s="12"/>
      <c r="B378" s="188"/>
      <c r="C378" s="189"/>
      <c r="D378" s="190" t="s">
        <v>71</v>
      </c>
      <c r="E378" s="202" t="s">
        <v>671</v>
      </c>
      <c r="F378" s="202" t="s">
        <v>672</v>
      </c>
      <c r="G378" s="189"/>
      <c r="H378" s="189"/>
      <c r="I378" s="192"/>
      <c r="J378" s="203">
        <f>BK378</f>
        <v>0</v>
      </c>
      <c r="K378" s="189"/>
      <c r="L378" s="194"/>
      <c r="M378" s="195"/>
      <c r="N378" s="196"/>
      <c r="O378" s="196"/>
      <c r="P378" s="197">
        <f>SUM(P379:P380)</f>
        <v>0</v>
      </c>
      <c r="Q378" s="196"/>
      <c r="R378" s="197">
        <f>SUM(R379:R380)</f>
        <v>0</v>
      </c>
      <c r="S378" s="196"/>
      <c r="T378" s="198">
        <f>SUM(T379:T380)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199" t="s">
        <v>77</v>
      </c>
      <c r="AT378" s="200" t="s">
        <v>71</v>
      </c>
      <c r="AU378" s="200" t="s">
        <v>77</v>
      </c>
      <c r="AY378" s="199" t="s">
        <v>119</v>
      </c>
      <c r="BK378" s="201">
        <f>SUM(BK379:BK380)</f>
        <v>0</v>
      </c>
    </row>
    <row r="379" s="2" customFormat="1" ht="24.15" customHeight="1">
      <c r="A379" s="38"/>
      <c r="B379" s="39"/>
      <c r="C379" s="204" t="s">
        <v>673</v>
      </c>
      <c r="D379" s="204" t="s">
        <v>121</v>
      </c>
      <c r="E379" s="205" t="s">
        <v>674</v>
      </c>
      <c r="F379" s="206" t="s">
        <v>675</v>
      </c>
      <c r="G379" s="207" t="s">
        <v>229</v>
      </c>
      <c r="H379" s="208">
        <v>472.21699999999998</v>
      </c>
      <c r="I379" s="209"/>
      <c r="J379" s="210">
        <f>ROUND(I379*H379,2)</f>
        <v>0</v>
      </c>
      <c r="K379" s="206" t="s">
        <v>125</v>
      </c>
      <c r="L379" s="44"/>
      <c r="M379" s="211" t="s">
        <v>19</v>
      </c>
      <c r="N379" s="212" t="s">
        <v>43</v>
      </c>
      <c r="O379" s="84"/>
      <c r="P379" s="213">
        <f>O379*H379</f>
        <v>0</v>
      </c>
      <c r="Q379" s="213">
        <v>0</v>
      </c>
      <c r="R379" s="213">
        <f>Q379*H379</f>
        <v>0</v>
      </c>
      <c r="S379" s="213">
        <v>0</v>
      </c>
      <c r="T379" s="21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5" t="s">
        <v>126</v>
      </c>
      <c r="AT379" s="215" t="s">
        <v>121</v>
      </c>
      <c r="AU379" s="215" t="s">
        <v>81</v>
      </c>
      <c r="AY379" s="17" t="s">
        <v>119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77</v>
      </c>
      <c r="BK379" s="216">
        <f>ROUND(I379*H379,2)</f>
        <v>0</v>
      </c>
      <c r="BL379" s="17" t="s">
        <v>126</v>
      </c>
      <c r="BM379" s="215" t="s">
        <v>676</v>
      </c>
    </row>
    <row r="380" s="2" customFormat="1">
      <c r="A380" s="38"/>
      <c r="B380" s="39"/>
      <c r="C380" s="40"/>
      <c r="D380" s="217" t="s">
        <v>128</v>
      </c>
      <c r="E380" s="40"/>
      <c r="F380" s="218" t="s">
        <v>677</v>
      </c>
      <c r="G380" s="40"/>
      <c r="H380" s="40"/>
      <c r="I380" s="219"/>
      <c r="J380" s="40"/>
      <c r="K380" s="40"/>
      <c r="L380" s="44"/>
      <c r="M380" s="220"/>
      <c r="N380" s="221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128</v>
      </c>
      <c r="AU380" s="17" t="s">
        <v>81</v>
      </c>
    </row>
    <row r="381" s="12" customFormat="1" ht="25.92" customHeight="1">
      <c r="A381" s="12"/>
      <c r="B381" s="188"/>
      <c r="C381" s="189"/>
      <c r="D381" s="190" t="s">
        <v>71</v>
      </c>
      <c r="E381" s="191" t="s">
        <v>678</v>
      </c>
      <c r="F381" s="191" t="s">
        <v>679</v>
      </c>
      <c r="G381" s="189"/>
      <c r="H381" s="189"/>
      <c r="I381" s="192"/>
      <c r="J381" s="193">
        <f>BK381</f>
        <v>0</v>
      </c>
      <c r="K381" s="189"/>
      <c r="L381" s="194"/>
      <c r="M381" s="195"/>
      <c r="N381" s="196"/>
      <c r="O381" s="196"/>
      <c r="P381" s="197">
        <f>P382</f>
        <v>0</v>
      </c>
      <c r="Q381" s="196"/>
      <c r="R381" s="197">
        <f>R382</f>
        <v>0.0048640000000000003</v>
      </c>
      <c r="S381" s="196"/>
      <c r="T381" s="198">
        <f>T382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99" t="s">
        <v>81</v>
      </c>
      <c r="AT381" s="200" t="s">
        <v>71</v>
      </c>
      <c r="AU381" s="200" t="s">
        <v>72</v>
      </c>
      <c r="AY381" s="199" t="s">
        <v>119</v>
      </c>
      <c r="BK381" s="201">
        <f>BK382</f>
        <v>0</v>
      </c>
    </row>
    <row r="382" s="12" customFormat="1" ht="22.8" customHeight="1">
      <c r="A382" s="12"/>
      <c r="B382" s="188"/>
      <c r="C382" s="189"/>
      <c r="D382" s="190" t="s">
        <v>71</v>
      </c>
      <c r="E382" s="202" t="s">
        <v>680</v>
      </c>
      <c r="F382" s="202" t="s">
        <v>681</v>
      </c>
      <c r="G382" s="189"/>
      <c r="H382" s="189"/>
      <c r="I382" s="192"/>
      <c r="J382" s="203">
        <f>BK382</f>
        <v>0</v>
      </c>
      <c r="K382" s="189"/>
      <c r="L382" s="194"/>
      <c r="M382" s="195"/>
      <c r="N382" s="196"/>
      <c r="O382" s="196"/>
      <c r="P382" s="197">
        <f>SUM(P383:P386)</f>
        <v>0</v>
      </c>
      <c r="Q382" s="196"/>
      <c r="R382" s="197">
        <f>SUM(R383:R386)</f>
        <v>0.0048640000000000003</v>
      </c>
      <c r="S382" s="196"/>
      <c r="T382" s="198">
        <f>SUM(T383:T386)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99" t="s">
        <v>81</v>
      </c>
      <c r="AT382" s="200" t="s">
        <v>71</v>
      </c>
      <c r="AU382" s="200" t="s">
        <v>77</v>
      </c>
      <c r="AY382" s="199" t="s">
        <v>119</v>
      </c>
      <c r="BK382" s="201">
        <f>SUM(BK383:BK386)</f>
        <v>0</v>
      </c>
    </row>
    <row r="383" s="2" customFormat="1" ht="24.15" customHeight="1">
      <c r="A383" s="38"/>
      <c r="B383" s="39"/>
      <c r="C383" s="204" t="s">
        <v>682</v>
      </c>
      <c r="D383" s="204" t="s">
        <v>121</v>
      </c>
      <c r="E383" s="205" t="s">
        <v>683</v>
      </c>
      <c r="F383" s="206" t="s">
        <v>684</v>
      </c>
      <c r="G383" s="207" t="s">
        <v>124</v>
      </c>
      <c r="H383" s="208">
        <v>6.4000000000000004</v>
      </c>
      <c r="I383" s="209"/>
      <c r="J383" s="210">
        <f>ROUND(I383*H383,2)</f>
        <v>0</v>
      </c>
      <c r="K383" s="206" t="s">
        <v>125</v>
      </c>
      <c r="L383" s="44"/>
      <c r="M383" s="211" t="s">
        <v>19</v>
      </c>
      <c r="N383" s="212" t="s">
        <v>43</v>
      </c>
      <c r="O383" s="84"/>
      <c r="P383" s="213">
        <f>O383*H383</f>
        <v>0</v>
      </c>
      <c r="Q383" s="213">
        <v>0.00076000000000000004</v>
      </c>
      <c r="R383" s="213">
        <f>Q383*H383</f>
        <v>0.0048640000000000003</v>
      </c>
      <c r="S383" s="213">
        <v>0</v>
      </c>
      <c r="T383" s="214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15" t="s">
        <v>214</v>
      </c>
      <c r="AT383" s="215" t="s">
        <v>121</v>
      </c>
      <c r="AU383" s="215" t="s">
        <v>81</v>
      </c>
      <c r="AY383" s="17" t="s">
        <v>119</v>
      </c>
      <c r="BE383" s="216">
        <f>IF(N383="základní",J383,0)</f>
        <v>0</v>
      </c>
      <c r="BF383" s="216">
        <f>IF(N383="snížená",J383,0)</f>
        <v>0</v>
      </c>
      <c r="BG383" s="216">
        <f>IF(N383="zákl. přenesená",J383,0)</f>
        <v>0</v>
      </c>
      <c r="BH383" s="216">
        <f>IF(N383="sníž. přenesená",J383,0)</f>
        <v>0</v>
      </c>
      <c r="BI383" s="216">
        <f>IF(N383="nulová",J383,0)</f>
        <v>0</v>
      </c>
      <c r="BJ383" s="17" t="s">
        <v>77</v>
      </c>
      <c r="BK383" s="216">
        <f>ROUND(I383*H383,2)</f>
        <v>0</v>
      </c>
      <c r="BL383" s="17" t="s">
        <v>214</v>
      </c>
      <c r="BM383" s="215" t="s">
        <v>685</v>
      </c>
    </row>
    <row r="384" s="2" customFormat="1">
      <c r="A384" s="38"/>
      <c r="B384" s="39"/>
      <c r="C384" s="40"/>
      <c r="D384" s="217" t="s">
        <v>128</v>
      </c>
      <c r="E384" s="40"/>
      <c r="F384" s="218" t="s">
        <v>686</v>
      </c>
      <c r="G384" s="40"/>
      <c r="H384" s="40"/>
      <c r="I384" s="219"/>
      <c r="J384" s="40"/>
      <c r="K384" s="40"/>
      <c r="L384" s="44"/>
      <c r="M384" s="220"/>
      <c r="N384" s="221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128</v>
      </c>
      <c r="AU384" s="17" t="s">
        <v>81</v>
      </c>
    </row>
    <row r="385" s="14" customFormat="1">
      <c r="A385" s="14"/>
      <c r="B385" s="234"/>
      <c r="C385" s="235"/>
      <c r="D385" s="224" t="s">
        <v>134</v>
      </c>
      <c r="E385" s="236" t="s">
        <v>19</v>
      </c>
      <c r="F385" s="237" t="s">
        <v>687</v>
      </c>
      <c r="G385" s="235"/>
      <c r="H385" s="236" t="s">
        <v>19</v>
      </c>
      <c r="I385" s="238"/>
      <c r="J385" s="235"/>
      <c r="K385" s="235"/>
      <c r="L385" s="239"/>
      <c r="M385" s="240"/>
      <c r="N385" s="241"/>
      <c r="O385" s="241"/>
      <c r="P385" s="241"/>
      <c r="Q385" s="241"/>
      <c r="R385" s="241"/>
      <c r="S385" s="241"/>
      <c r="T385" s="24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3" t="s">
        <v>134</v>
      </c>
      <c r="AU385" s="243" t="s">
        <v>81</v>
      </c>
      <c r="AV385" s="14" t="s">
        <v>77</v>
      </c>
      <c r="AW385" s="14" t="s">
        <v>33</v>
      </c>
      <c r="AX385" s="14" t="s">
        <v>72</v>
      </c>
      <c r="AY385" s="243" t="s">
        <v>119</v>
      </c>
    </row>
    <row r="386" s="13" customFormat="1">
      <c r="A386" s="13"/>
      <c r="B386" s="222"/>
      <c r="C386" s="223"/>
      <c r="D386" s="224" t="s">
        <v>134</v>
      </c>
      <c r="E386" s="225" t="s">
        <v>19</v>
      </c>
      <c r="F386" s="226" t="s">
        <v>688</v>
      </c>
      <c r="G386" s="223"/>
      <c r="H386" s="227">
        <v>6.4000000000000004</v>
      </c>
      <c r="I386" s="228"/>
      <c r="J386" s="223"/>
      <c r="K386" s="223"/>
      <c r="L386" s="229"/>
      <c r="M386" s="230"/>
      <c r="N386" s="231"/>
      <c r="O386" s="231"/>
      <c r="P386" s="231"/>
      <c r="Q386" s="231"/>
      <c r="R386" s="231"/>
      <c r="S386" s="231"/>
      <c r="T386" s="23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3" t="s">
        <v>134</v>
      </c>
      <c r="AU386" s="233" t="s">
        <v>81</v>
      </c>
      <c r="AV386" s="13" t="s">
        <v>81</v>
      </c>
      <c r="AW386" s="13" t="s">
        <v>33</v>
      </c>
      <c r="AX386" s="13" t="s">
        <v>77</v>
      </c>
      <c r="AY386" s="233" t="s">
        <v>119</v>
      </c>
    </row>
    <row r="387" s="12" customFormat="1" ht="25.92" customHeight="1">
      <c r="A387" s="12"/>
      <c r="B387" s="188"/>
      <c r="C387" s="189"/>
      <c r="D387" s="190" t="s">
        <v>71</v>
      </c>
      <c r="E387" s="191" t="s">
        <v>226</v>
      </c>
      <c r="F387" s="191" t="s">
        <v>689</v>
      </c>
      <c r="G387" s="189"/>
      <c r="H387" s="189"/>
      <c r="I387" s="192"/>
      <c r="J387" s="193">
        <f>BK387</f>
        <v>0</v>
      </c>
      <c r="K387" s="189"/>
      <c r="L387" s="194"/>
      <c r="M387" s="195"/>
      <c r="N387" s="196"/>
      <c r="O387" s="196"/>
      <c r="P387" s="197">
        <f>SUM(P388:P394)</f>
        <v>0</v>
      </c>
      <c r="Q387" s="196"/>
      <c r="R387" s="197">
        <f>SUM(R388:R394)</f>
        <v>0</v>
      </c>
      <c r="S387" s="196"/>
      <c r="T387" s="198">
        <f>SUM(T388:T394)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99" t="s">
        <v>136</v>
      </c>
      <c r="AT387" s="200" t="s">
        <v>71</v>
      </c>
      <c r="AU387" s="200" t="s">
        <v>72</v>
      </c>
      <c r="AY387" s="199" t="s">
        <v>119</v>
      </c>
      <c r="BK387" s="201">
        <f>SUM(BK388:BK394)</f>
        <v>0</v>
      </c>
    </row>
    <row r="388" s="2" customFormat="1" ht="21.75" customHeight="1">
      <c r="A388" s="38"/>
      <c r="B388" s="39"/>
      <c r="C388" s="204" t="s">
        <v>690</v>
      </c>
      <c r="D388" s="204" t="s">
        <v>121</v>
      </c>
      <c r="E388" s="205" t="s">
        <v>691</v>
      </c>
      <c r="F388" s="206" t="s">
        <v>692</v>
      </c>
      <c r="G388" s="207" t="s">
        <v>164</v>
      </c>
      <c r="H388" s="208">
        <v>60</v>
      </c>
      <c r="I388" s="209"/>
      <c r="J388" s="210">
        <f>ROUND(I388*H388,2)</f>
        <v>0</v>
      </c>
      <c r="K388" s="206" t="s">
        <v>125</v>
      </c>
      <c r="L388" s="44"/>
      <c r="M388" s="211" t="s">
        <v>19</v>
      </c>
      <c r="N388" s="212" t="s">
        <v>43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477</v>
      </c>
      <c r="AT388" s="215" t="s">
        <v>121</v>
      </c>
      <c r="AU388" s="215" t="s">
        <v>77</v>
      </c>
      <c r="AY388" s="17" t="s">
        <v>119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77</v>
      </c>
      <c r="BK388" s="216">
        <f>ROUND(I388*H388,2)</f>
        <v>0</v>
      </c>
      <c r="BL388" s="17" t="s">
        <v>477</v>
      </c>
      <c r="BM388" s="215" t="s">
        <v>693</v>
      </c>
    </row>
    <row r="389" s="2" customFormat="1">
      <c r="A389" s="38"/>
      <c r="B389" s="39"/>
      <c r="C389" s="40"/>
      <c r="D389" s="217" t="s">
        <v>128</v>
      </c>
      <c r="E389" s="40"/>
      <c r="F389" s="218" t="s">
        <v>694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128</v>
      </c>
      <c r="AU389" s="17" t="s">
        <v>77</v>
      </c>
    </row>
    <row r="390" s="2" customFormat="1" ht="16.5" customHeight="1">
      <c r="A390" s="38"/>
      <c r="B390" s="39"/>
      <c r="C390" s="245" t="s">
        <v>695</v>
      </c>
      <c r="D390" s="245" t="s">
        <v>226</v>
      </c>
      <c r="E390" s="246" t="s">
        <v>696</v>
      </c>
      <c r="F390" s="247" t="s">
        <v>697</v>
      </c>
      <c r="G390" s="248" t="s">
        <v>164</v>
      </c>
      <c r="H390" s="249">
        <v>60</v>
      </c>
      <c r="I390" s="250"/>
      <c r="J390" s="251">
        <f>ROUND(I390*H390,2)</f>
        <v>0</v>
      </c>
      <c r="K390" s="247" t="s">
        <v>19</v>
      </c>
      <c r="L390" s="252"/>
      <c r="M390" s="253" t="s">
        <v>19</v>
      </c>
      <c r="N390" s="254" t="s">
        <v>43</v>
      </c>
      <c r="O390" s="84"/>
      <c r="P390" s="213">
        <f>O390*H390</f>
        <v>0</v>
      </c>
      <c r="Q390" s="213">
        <v>0</v>
      </c>
      <c r="R390" s="213">
        <f>Q390*H390</f>
        <v>0</v>
      </c>
      <c r="S390" s="213">
        <v>0</v>
      </c>
      <c r="T390" s="214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15" t="s">
        <v>698</v>
      </c>
      <c r="AT390" s="215" t="s">
        <v>226</v>
      </c>
      <c r="AU390" s="215" t="s">
        <v>77</v>
      </c>
      <c r="AY390" s="17" t="s">
        <v>119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17" t="s">
        <v>77</v>
      </c>
      <c r="BK390" s="216">
        <f>ROUND(I390*H390,2)</f>
        <v>0</v>
      </c>
      <c r="BL390" s="17" t="s">
        <v>477</v>
      </c>
      <c r="BM390" s="215" t="s">
        <v>699</v>
      </c>
    </row>
    <row r="391" s="2" customFormat="1" ht="33" customHeight="1">
      <c r="A391" s="38"/>
      <c r="B391" s="39"/>
      <c r="C391" s="204" t="s">
        <v>700</v>
      </c>
      <c r="D391" s="204" t="s">
        <v>121</v>
      </c>
      <c r="E391" s="205" t="s">
        <v>701</v>
      </c>
      <c r="F391" s="206" t="s">
        <v>702</v>
      </c>
      <c r="G391" s="207" t="s">
        <v>164</v>
      </c>
      <c r="H391" s="208">
        <v>60</v>
      </c>
      <c r="I391" s="209"/>
      <c r="J391" s="210">
        <f>ROUND(I391*H391,2)</f>
        <v>0</v>
      </c>
      <c r="K391" s="206" t="s">
        <v>125</v>
      </c>
      <c r="L391" s="44"/>
      <c r="M391" s="211" t="s">
        <v>19</v>
      </c>
      <c r="N391" s="212" t="s">
        <v>43</v>
      </c>
      <c r="O391" s="84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15" t="s">
        <v>477</v>
      </c>
      <c r="AT391" s="215" t="s">
        <v>121</v>
      </c>
      <c r="AU391" s="215" t="s">
        <v>77</v>
      </c>
      <c r="AY391" s="17" t="s">
        <v>119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7" t="s">
        <v>77</v>
      </c>
      <c r="BK391" s="216">
        <f>ROUND(I391*H391,2)</f>
        <v>0</v>
      </c>
      <c r="BL391" s="17" t="s">
        <v>477</v>
      </c>
      <c r="BM391" s="215" t="s">
        <v>703</v>
      </c>
    </row>
    <row r="392" s="2" customFormat="1">
      <c r="A392" s="38"/>
      <c r="B392" s="39"/>
      <c r="C392" s="40"/>
      <c r="D392" s="217" t="s">
        <v>128</v>
      </c>
      <c r="E392" s="40"/>
      <c r="F392" s="218" t="s">
        <v>704</v>
      </c>
      <c r="G392" s="40"/>
      <c r="H392" s="40"/>
      <c r="I392" s="219"/>
      <c r="J392" s="40"/>
      <c r="K392" s="40"/>
      <c r="L392" s="44"/>
      <c r="M392" s="220"/>
      <c r="N392" s="221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128</v>
      </c>
      <c r="AU392" s="17" t="s">
        <v>77</v>
      </c>
    </row>
    <row r="393" s="2" customFormat="1" ht="16.5" customHeight="1">
      <c r="A393" s="38"/>
      <c r="B393" s="39"/>
      <c r="C393" s="245" t="s">
        <v>705</v>
      </c>
      <c r="D393" s="245" t="s">
        <v>226</v>
      </c>
      <c r="E393" s="246" t="s">
        <v>706</v>
      </c>
      <c r="F393" s="247" t="s">
        <v>707</v>
      </c>
      <c r="G393" s="248" t="s">
        <v>229</v>
      </c>
      <c r="H393" s="249">
        <v>27</v>
      </c>
      <c r="I393" s="250"/>
      <c r="J393" s="251">
        <f>ROUND(I393*H393,2)</f>
        <v>0</v>
      </c>
      <c r="K393" s="247" t="s">
        <v>125</v>
      </c>
      <c r="L393" s="252"/>
      <c r="M393" s="253" t="s">
        <v>19</v>
      </c>
      <c r="N393" s="254" t="s">
        <v>43</v>
      </c>
      <c r="O393" s="84"/>
      <c r="P393" s="213">
        <f>O393*H393</f>
        <v>0</v>
      </c>
      <c r="Q393" s="213">
        <v>0</v>
      </c>
      <c r="R393" s="213">
        <f>Q393*H393</f>
        <v>0</v>
      </c>
      <c r="S393" s="213">
        <v>0</v>
      </c>
      <c r="T393" s="21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15" t="s">
        <v>698</v>
      </c>
      <c r="AT393" s="215" t="s">
        <v>226</v>
      </c>
      <c r="AU393" s="215" t="s">
        <v>77</v>
      </c>
      <c r="AY393" s="17" t="s">
        <v>119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7" t="s">
        <v>77</v>
      </c>
      <c r="BK393" s="216">
        <f>ROUND(I393*H393,2)</f>
        <v>0</v>
      </c>
      <c r="BL393" s="17" t="s">
        <v>477</v>
      </c>
      <c r="BM393" s="215" t="s">
        <v>708</v>
      </c>
    </row>
    <row r="394" s="13" customFormat="1">
      <c r="A394" s="13"/>
      <c r="B394" s="222"/>
      <c r="C394" s="223"/>
      <c r="D394" s="224" t="s">
        <v>134</v>
      </c>
      <c r="E394" s="223"/>
      <c r="F394" s="226" t="s">
        <v>709</v>
      </c>
      <c r="G394" s="223"/>
      <c r="H394" s="227">
        <v>27</v>
      </c>
      <c r="I394" s="228"/>
      <c r="J394" s="223"/>
      <c r="K394" s="223"/>
      <c r="L394" s="229"/>
      <c r="M394" s="266"/>
      <c r="N394" s="267"/>
      <c r="O394" s="267"/>
      <c r="P394" s="267"/>
      <c r="Q394" s="267"/>
      <c r="R394" s="267"/>
      <c r="S394" s="267"/>
      <c r="T394" s="26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3" t="s">
        <v>134</v>
      </c>
      <c r="AU394" s="233" t="s">
        <v>77</v>
      </c>
      <c r="AV394" s="13" t="s">
        <v>81</v>
      </c>
      <c r="AW394" s="13" t="s">
        <v>4</v>
      </c>
      <c r="AX394" s="13" t="s">
        <v>77</v>
      </c>
      <c r="AY394" s="233" t="s">
        <v>119</v>
      </c>
    </row>
    <row r="395" s="2" customFormat="1" ht="6.96" customHeight="1">
      <c r="A395" s="38"/>
      <c r="B395" s="59"/>
      <c r="C395" s="60"/>
      <c r="D395" s="60"/>
      <c r="E395" s="60"/>
      <c r="F395" s="60"/>
      <c r="G395" s="60"/>
      <c r="H395" s="60"/>
      <c r="I395" s="60"/>
      <c r="J395" s="60"/>
      <c r="K395" s="60"/>
      <c r="L395" s="44"/>
      <c r="M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</row>
  </sheetData>
  <sheetProtection sheet="1" autoFilter="0" formatColumns="0" formatRows="0" objects="1" scenarios="1" spinCount="100000" saltValue="f0tRQ0W0w7T/VHJHfWRb5ds2bdHGXsUpIVIVWc8SVMXdLocNDv0n85B1yX/C1/G7L+E1KYsEvY994VYRY6LlkA==" hashValue="G7qMkU9fRcyRAzpbeC9caulDB/h7xMKK1efBTGhHI1QJiIo1PeKXBz/tVEWeWnEwk1Mf9icL8wSmv2t6S5vYhQ==" algorithmName="SHA-512" password="CC35"/>
  <autoFilter ref="C91:K394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3_01/113105113"/>
    <hyperlink ref="F98" r:id="rId2" display="https://podminky.urs.cz/item/CS_URS_2023_01/113106144"/>
    <hyperlink ref="F101" r:id="rId3" display="https://podminky.urs.cz/item/CS_URS_2023_01/113107223"/>
    <hyperlink ref="F105" r:id="rId4" display="https://podminky.urs.cz/item/CS_URS_2023_01/113107232"/>
    <hyperlink ref="F109" r:id="rId5" display="https://podminky.urs.cz/item/CS_URS_2023_01/113107241"/>
    <hyperlink ref="F112" r:id="rId6" display="https://podminky.urs.cz/item/CS_URS_2023_01/113107243"/>
    <hyperlink ref="F114" r:id="rId7" display="https://podminky.urs.cz/item/CS_URS_2023_01/113201112"/>
    <hyperlink ref="F116" r:id="rId8" display="https://podminky.urs.cz/item/CS_URS_2023_01/121151103"/>
    <hyperlink ref="F118" r:id="rId9" display="https://podminky.urs.cz/item/CS_URS_2023_01/122351104"/>
    <hyperlink ref="F120" r:id="rId10" display="https://podminky.urs.cz/item/CS_URS_2023_01/122351106"/>
    <hyperlink ref="F124" r:id="rId11" display="https://podminky.urs.cz/item/CS_URS_2023_01/132351253"/>
    <hyperlink ref="F127" r:id="rId12" display="https://podminky.urs.cz/item/CS_URS_2023_01/132354102"/>
    <hyperlink ref="F131" r:id="rId13" display="https://podminky.urs.cz/item/CS_URS_2023_01/151101101"/>
    <hyperlink ref="F134" r:id="rId14" display="https://podminky.urs.cz/item/CS_URS_2023_01/151101111"/>
    <hyperlink ref="F136" r:id="rId15" display="https://podminky.urs.cz/item/CS_URS_2023_01/162751137"/>
    <hyperlink ref="F139" r:id="rId16" display="https://podminky.urs.cz/item/CS_URS_2023_01/162751139"/>
    <hyperlink ref="F142" r:id="rId17" display="https://podminky.urs.cz/item/CS_URS_2023_01/171151103"/>
    <hyperlink ref="F146" r:id="rId18" display="https://podminky.urs.cz/item/CS_URS_2023_01/171201231"/>
    <hyperlink ref="F149" r:id="rId19" display="https://podminky.urs.cz/item/CS_URS_2023_01/174151101"/>
    <hyperlink ref="F152" r:id="rId20" display="https://podminky.urs.cz/item/CS_URS_2023_01/175111209"/>
    <hyperlink ref="F154" r:id="rId21" display="https://podminky.urs.cz/item/CS_URS_2023_01/175151101"/>
    <hyperlink ref="F159" r:id="rId22" display="https://podminky.urs.cz/item/CS_URS_2023_01/181351003"/>
    <hyperlink ref="F161" r:id="rId23" display="https://podminky.urs.cz/item/CS_URS_2023_01/181411131"/>
    <hyperlink ref="F165" r:id="rId24" display="https://podminky.urs.cz/item/CS_URS_2023_01/181951114"/>
    <hyperlink ref="F167" r:id="rId25" display="https://podminky.urs.cz/item/CS_URS_2023_01/182251101"/>
    <hyperlink ref="F170" r:id="rId26" display="https://podminky.urs.cz/item/CS_URS_2023_01/212752401"/>
    <hyperlink ref="F172" r:id="rId27" display="https://podminky.urs.cz/item/CS_URS_2023_01/274311511"/>
    <hyperlink ref="F176" r:id="rId28" display="https://podminky.urs.cz/item/CS_URS_2023_01/274321411"/>
    <hyperlink ref="F180" r:id="rId29" display="https://podminky.urs.cz/item/CS_URS_2023_01/274361321"/>
    <hyperlink ref="F183" r:id="rId30" display="https://podminky.urs.cz/item/CS_URS_2023_01/311113214"/>
    <hyperlink ref="F186" r:id="rId31" display="https://podminky.urs.cz/item/CS_URS_2023_01/312361321"/>
    <hyperlink ref="F188" r:id="rId32" display="https://podminky.urs.cz/item/CS_URS_2023_01/348272615"/>
    <hyperlink ref="F191" r:id="rId33" display="https://podminky.urs.cz/item/CS_URS_2023_01/451573111"/>
    <hyperlink ref="F195" r:id="rId34" display="https://podminky.urs.cz/item/CS_URS_2023_01/564851111"/>
    <hyperlink ref="F200" r:id="rId35" display="https://podminky.urs.cz/item/CS_URS_2023_01/564861111"/>
    <hyperlink ref="F205" r:id="rId36" display="https://podminky.urs.cz/item/CS_URS_2023_01/564871111"/>
    <hyperlink ref="F210" r:id="rId37" display="https://podminky.urs.cz/item/CS_URS_2023_01/565135121"/>
    <hyperlink ref="F213" r:id="rId38" display="https://podminky.urs.cz/item/CS_URS_2023_01/573231106"/>
    <hyperlink ref="F216" r:id="rId39" display="https://podminky.urs.cz/item/CS_URS_2023_01/577134141"/>
    <hyperlink ref="F219" r:id="rId40" display="https://podminky.urs.cz/item/CS_URS_2023_01/577155142"/>
    <hyperlink ref="F222" r:id="rId41" display="https://podminky.urs.cz/item/CS_URS_2023_01/596211113"/>
    <hyperlink ref="F229" r:id="rId42" display="https://podminky.urs.cz/item/CS_URS_2023_01/596211211"/>
    <hyperlink ref="F234" r:id="rId43" display="https://podminky.urs.cz/item/CS_URS_2023_01/596212212"/>
    <hyperlink ref="F240" r:id="rId44" display="https://podminky.urs.cz/item/CS_URS_2023_01/831263195"/>
    <hyperlink ref="F242" r:id="rId45" display="https://podminky.urs.cz/item/CS_URS_2023_01/871355221"/>
    <hyperlink ref="F244" r:id="rId46" display="https://podminky.urs.cz/item/CS_URS_2023_01/895941302"/>
    <hyperlink ref="F247" r:id="rId47" display="https://podminky.urs.cz/item/CS_URS_2023_01/895941312"/>
    <hyperlink ref="F250" r:id="rId48" display="https://podminky.urs.cz/item/CS_URS_2023_01/895941331"/>
    <hyperlink ref="F253" r:id="rId49" display="https://podminky.urs.cz/item/CS_URS_2023_01/899203112"/>
    <hyperlink ref="F257" r:id="rId50" display="https://podminky.urs.cz/item/CS_URS_2023_01/899231111"/>
    <hyperlink ref="F261" r:id="rId51" display="https://podminky.urs.cz/item/CS_URS_2023_01/911111111"/>
    <hyperlink ref="F268" r:id="rId52" display="https://podminky.urs.cz/item/CS_URS_2023_01/914111111"/>
    <hyperlink ref="F272" r:id="rId53" display="https://podminky.urs.cz/item/CS_URS_2023_01/914511112"/>
    <hyperlink ref="F278" r:id="rId54" display="https://podminky.urs.cz/item/CS_URS_2023_01/915231112"/>
    <hyperlink ref="F280" r:id="rId55" display="https://podminky.urs.cz/item/CS_URS_2023_01/915621111"/>
    <hyperlink ref="F282" r:id="rId56" display="https://podminky.urs.cz/item/CS_URS_2023_01/916231213"/>
    <hyperlink ref="F286" r:id="rId57" display="https://podminky.urs.cz/item/CS_URS_2023_01/916241113"/>
    <hyperlink ref="F317" r:id="rId58" display="https://podminky.urs.cz/item/CS_URS_2023_01/919732211"/>
    <hyperlink ref="F319" r:id="rId59" display="https://podminky.urs.cz/item/CS_URS_2023_01/919735123"/>
    <hyperlink ref="F321" r:id="rId60" display="https://podminky.urs.cz/item/CS_URS_2023_01/961044111"/>
    <hyperlink ref="F324" r:id="rId61" display="https://podminky.urs.cz/item/CS_URS_2023_01/966006132"/>
    <hyperlink ref="F327" r:id="rId62" display="https://podminky.urs.cz/item/CS_URS_2023_01/979054451"/>
    <hyperlink ref="F331" r:id="rId63" display="https://podminky.urs.cz/item/CS_URS_2023_01/997221551"/>
    <hyperlink ref="F334" r:id="rId64" display="https://podminky.urs.cz/item/CS_URS_2023_01/997221559"/>
    <hyperlink ref="F338" r:id="rId65" display="https://podminky.urs.cz/item/CS_URS_2023_01/997221561"/>
    <hyperlink ref="F347" r:id="rId66" display="https://podminky.urs.cz/item/CS_URS_2023_01/997221569"/>
    <hyperlink ref="F356" r:id="rId67" display="https://podminky.urs.cz/item/CS_URS_2023_01/997221571"/>
    <hyperlink ref="F359" r:id="rId68" display="https://podminky.urs.cz/item/CS_URS_2023_01/997221579"/>
    <hyperlink ref="F363" r:id="rId69" display="https://podminky.urs.cz/item/CS_URS_2023_01/997221612"/>
    <hyperlink ref="F366" r:id="rId70" display="https://podminky.urs.cz/item/CS_URS_2023_01/997221645"/>
    <hyperlink ref="F369" r:id="rId71" display="https://podminky.urs.cz/item/CS_URS_2023_01/997221655"/>
    <hyperlink ref="F374" r:id="rId72" display="https://podminky.urs.cz/item/CS_URS_2023_01/997221861"/>
    <hyperlink ref="F376" r:id="rId73" display="https://podminky.urs.cz/item/CS_URS_2023_01/997221873"/>
    <hyperlink ref="F380" r:id="rId74" display="https://podminky.urs.cz/item/CS_URS_2023_01/998225111"/>
    <hyperlink ref="F384" r:id="rId75" display="https://podminky.urs.cz/item/CS_URS_2023_01/711161253"/>
    <hyperlink ref="F389" r:id="rId76" display="https://podminky.urs.cz/item/CS_URS_2023_01/460520164"/>
    <hyperlink ref="F392" r:id="rId77" display="https://podminky.urs.cz/item/CS_URS_2023_01/46045125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hidden="1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DOPRAVNÍ ÚPRAVY V UL. LUČNÍ A STARÁ DUCHCOVSKÁ TEPLICE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710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ROUND((SUM(BE80:BE97)),  2)</f>
        <v>0</v>
      </c>
      <c r="G33" s="38"/>
      <c r="H33" s="38"/>
      <c r="I33" s="148">
        <v>0.20999999999999999</v>
      </c>
      <c r="J33" s="147">
        <f>ROUND(((SUM(BE80:BE97))*I33),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ROUND((SUM(BF80:BF97)),  2)</f>
        <v>0</v>
      </c>
      <c r="G34" s="38"/>
      <c r="H34" s="38"/>
      <c r="I34" s="148">
        <v>0.14999999999999999</v>
      </c>
      <c r="J34" s="147">
        <f>ROUND(((SUM(BF80:BF97))*I34),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ROUND((SUM(BG80:BG97)),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ROUND((SUM(BH80:BH97)),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ROUND((SUM(BI80:BI97)),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DOPRAVNÍ ÚPRAVY V UL. LUČNÍ A STARÁ DUCHCOVSKÁ TEPLICE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Teplice</v>
      </c>
      <c r="G52" s="40"/>
      <c r="H52" s="40"/>
      <c r="I52" s="32" t="s">
        <v>23</v>
      </c>
      <c r="J52" s="72" t="str">
        <f>IF(J12="","",J12)</f>
        <v>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DIPK Ing. Michal Urbanský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s="9" customFormat="1" ht="24.96" customHeight="1">
      <c r="A60" s="9"/>
      <c r="B60" s="165"/>
      <c r="C60" s="166"/>
      <c r="D60" s="167" t="s">
        <v>711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104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DOPRAVNÍ ÚPRAVY V UL. LUČNÍ A STARÁ DUCHCOVSKÁ TEPLICE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85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2 -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Teplice</v>
      </c>
      <c r="G74" s="40"/>
      <c r="H74" s="40"/>
      <c r="I74" s="32" t="s">
        <v>23</v>
      </c>
      <c r="J74" s="72" t="str">
        <f>IF(J12="","",J12)</f>
        <v>2. 2. 2023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25</v>
      </c>
      <c r="D76" s="40"/>
      <c r="E76" s="40"/>
      <c r="F76" s="27" t="str">
        <f>E15</f>
        <v>Statutární město Teplice</v>
      </c>
      <c r="G76" s="40"/>
      <c r="H76" s="40"/>
      <c r="I76" s="32" t="s">
        <v>31</v>
      </c>
      <c r="J76" s="36" t="str">
        <f>E21</f>
        <v>DIPK Ing. Michal Urbanský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34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105</v>
      </c>
      <c r="D79" s="180" t="s">
        <v>57</v>
      </c>
      <c r="E79" s="180" t="s">
        <v>53</v>
      </c>
      <c r="F79" s="180" t="s">
        <v>54</v>
      </c>
      <c r="G79" s="180" t="s">
        <v>106</v>
      </c>
      <c r="H79" s="180" t="s">
        <v>107</v>
      </c>
      <c r="I79" s="180" t="s">
        <v>108</v>
      </c>
      <c r="J79" s="180" t="s">
        <v>89</v>
      </c>
      <c r="K79" s="181" t="s">
        <v>109</v>
      </c>
      <c r="L79" s="182"/>
      <c r="M79" s="92" t="s">
        <v>19</v>
      </c>
      <c r="N79" s="93" t="s">
        <v>42</v>
      </c>
      <c r="O79" s="93" t="s">
        <v>110</v>
      </c>
      <c r="P79" s="93" t="s">
        <v>111</v>
      </c>
      <c r="Q79" s="93" t="s">
        <v>112</v>
      </c>
      <c r="R79" s="93" t="s">
        <v>113</v>
      </c>
      <c r="S79" s="93" t="s">
        <v>114</v>
      </c>
      <c r="T79" s="94" t="s">
        <v>115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116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71</v>
      </c>
      <c r="AU80" s="17" t="s">
        <v>90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71</v>
      </c>
      <c r="E81" s="191" t="s">
        <v>712</v>
      </c>
      <c r="F81" s="191" t="s">
        <v>713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SUM(P82:P97)</f>
        <v>0</v>
      </c>
      <c r="Q81" s="196"/>
      <c r="R81" s="197">
        <f>SUM(R82:R97)</f>
        <v>0</v>
      </c>
      <c r="S81" s="196"/>
      <c r="T81" s="198">
        <f>SUM(T82:T97)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149</v>
      </c>
      <c r="AT81" s="200" t="s">
        <v>71</v>
      </c>
      <c r="AU81" s="200" t="s">
        <v>72</v>
      </c>
      <c r="AY81" s="199" t="s">
        <v>119</v>
      </c>
      <c r="BK81" s="201">
        <f>SUM(BK82:BK97)</f>
        <v>0</v>
      </c>
    </row>
    <row r="82" s="2" customFormat="1" ht="16.5" customHeight="1">
      <c r="A82" s="38"/>
      <c r="B82" s="39"/>
      <c r="C82" s="204" t="s">
        <v>77</v>
      </c>
      <c r="D82" s="204" t="s">
        <v>121</v>
      </c>
      <c r="E82" s="205" t="s">
        <v>714</v>
      </c>
      <c r="F82" s="206" t="s">
        <v>715</v>
      </c>
      <c r="G82" s="207" t="s">
        <v>716</v>
      </c>
      <c r="H82" s="208">
        <v>2</v>
      </c>
      <c r="I82" s="209"/>
      <c r="J82" s="210">
        <f>ROUND(I82*H82,2)</f>
        <v>0</v>
      </c>
      <c r="K82" s="206" t="s">
        <v>19</v>
      </c>
      <c r="L82" s="44"/>
      <c r="M82" s="211" t="s">
        <v>19</v>
      </c>
      <c r="N82" s="212" t="s">
        <v>43</v>
      </c>
      <c r="O82" s="84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5" t="s">
        <v>717</v>
      </c>
      <c r="AT82" s="215" t="s">
        <v>121</v>
      </c>
      <c r="AU82" s="215" t="s">
        <v>77</v>
      </c>
      <c r="AY82" s="17" t="s">
        <v>119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17" t="s">
        <v>77</v>
      </c>
      <c r="BK82" s="216">
        <f>ROUND(I82*H82,2)</f>
        <v>0</v>
      </c>
      <c r="BL82" s="17" t="s">
        <v>717</v>
      </c>
      <c r="BM82" s="215" t="s">
        <v>718</v>
      </c>
    </row>
    <row r="83" s="2" customFormat="1" ht="16.5" customHeight="1">
      <c r="A83" s="38"/>
      <c r="B83" s="39"/>
      <c r="C83" s="204" t="s">
        <v>81</v>
      </c>
      <c r="D83" s="204" t="s">
        <v>121</v>
      </c>
      <c r="E83" s="205" t="s">
        <v>719</v>
      </c>
      <c r="F83" s="206" t="s">
        <v>720</v>
      </c>
      <c r="G83" s="207" t="s">
        <v>716</v>
      </c>
      <c r="H83" s="208">
        <v>1</v>
      </c>
      <c r="I83" s="209"/>
      <c r="J83" s="210">
        <f>ROUND(I83*H83,2)</f>
        <v>0</v>
      </c>
      <c r="K83" s="206" t="s">
        <v>19</v>
      </c>
      <c r="L83" s="44"/>
      <c r="M83" s="211" t="s">
        <v>19</v>
      </c>
      <c r="N83" s="212" t="s">
        <v>43</v>
      </c>
      <c r="O83" s="84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5" t="s">
        <v>717</v>
      </c>
      <c r="AT83" s="215" t="s">
        <v>121</v>
      </c>
      <c r="AU83" s="215" t="s">
        <v>77</v>
      </c>
      <c r="AY83" s="17" t="s">
        <v>119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7" t="s">
        <v>77</v>
      </c>
      <c r="BK83" s="216">
        <f>ROUND(I83*H83,2)</f>
        <v>0</v>
      </c>
      <c r="BL83" s="17" t="s">
        <v>717</v>
      </c>
      <c r="BM83" s="215" t="s">
        <v>721</v>
      </c>
    </row>
    <row r="84" s="2" customFormat="1" ht="16.5" customHeight="1">
      <c r="A84" s="38"/>
      <c r="B84" s="39"/>
      <c r="C84" s="204" t="s">
        <v>136</v>
      </c>
      <c r="D84" s="204" t="s">
        <v>121</v>
      </c>
      <c r="E84" s="205" t="s">
        <v>722</v>
      </c>
      <c r="F84" s="206" t="s">
        <v>723</v>
      </c>
      <c r="G84" s="207" t="s">
        <v>716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717</v>
      </c>
      <c r="AT84" s="215" t="s">
        <v>121</v>
      </c>
      <c r="AU84" s="215" t="s">
        <v>77</v>
      </c>
      <c r="AY84" s="17" t="s">
        <v>119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77</v>
      </c>
      <c r="BK84" s="216">
        <f>ROUND(I84*H84,2)</f>
        <v>0</v>
      </c>
      <c r="BL84" s="17" t="s">
        <v>717</v>
      </c>
      <c r="BM84" s="215" t="s">
        <v>724</v>
      </c>
    </row>
    <row r="85" s="2" customFormat="1" ht="16.5" customHeight="1">
      <c r="A85" s="38"/>
      <c r="B85" s="39"/>
      <c r="C85" s="204" t="s">
        <v>126</v>
      </c>
      <c r="D85" s="204" t="s">
        <v>121</v>
      </c>
      <c r="E85" s="205" t="s">
        <v>725</v>
      </c>
      <c r="F85" s="206" t="s">
        <v>726</v>
      </c>
      <c r="G85" s="207" t="s">
        <v>716</v>
      </c>
      <c r="H85" s="208">
        <v>1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717</v>
      </c>
      <c r="AT85" s="215" t="s">
        <v>121</v>
      </c>
      <c r="AU85" s="215" t="s">
        <v>77</v>
      </c>
      <c r="AY85" s="17" t="s">
        <v>119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77</v>
      </c>
      <c r="BK85" s="216">
        <f>ROUND(I85*H85,2)</f>
        <v>0</v>
      </c>
      <c r="BL85" s="17" t="s">
        <v>717</v>
      </c>
      <c r="BM85" s="215" t="s">
        <v>727</v>
      </c>
    </row>
    <row r="86" s="2" customFormat="1" ht="16.5" customHeight="1">
      <c r="A86" s="38"/>
      <c r="B86" s="39"/>
      <c r="C86" s="204" t="s">
        <v>149</v>
      </c>
      <c r="D86" s="204" t="s">
        <v>121</v>
      </c>
      <c r="E86" s="205" t="s">
        <v>728</v>
      </c>
      <c r="F86" s="206" t="s">
        <v>729</v>
      </c>
      <c r="G86" s="207" t="s">
        <v>716</v>
      </c>
      <c r="H86" s="208">
        <v>1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717</v>
      </c>
      <c r="AT86" s="215" t="s">
        <v>121</v>
      </c>
      <c r="AU86" s="215" t="s">
        <v>77</v>
      </c>
      <c r="AY86" s="17" t="s">
        <v>119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77</v>
      </c>
      <c r="BK86" s="216">
        <f>ROUND(I86*H86,2)</f>
        <v>0</v>
      </c>
      <c r="BL86" s="17" t="s">
        <v>717</v>
      </c>
      <c r="BM86" s="215" t="s">
        <v>730</v>
      </c>
    </row>
    <row r="87" s="2" customFormat="1" ht="16.5" customHeight="1">
      <c r="A87" s="38"/>
      <c r="B87" s="39"/>
      <c r="C87" s="204" t="s">
        <v>156</v>
      </c>
      <c r="D87" s="204" t="s">
        <v>121</v>
      </c>
      <c r="E87" s="205" t="s">
        <v>731</v>
      </c>
      <c r="F87" s="206" t="s">
        <v>732</v>
      </c>
      <c r="G87" s="207" t="s">
        <v>716</v>
      </c>
      <c r="H87" s="208">
        <v>1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717</v>
      </c>
      <c r="AT87" s="215" t="s">
        <v>121</v>
      </c>
      <c r="AU87" s="215" t="s">
        <v>77</v>
      </c>
      <c r="AY87" s="17" t="s">
        <v>119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77</v>
      </c>
      <c r="BK87" s="216">
        <f>ROUND(I87*H87,2)</f>
        <v>0</v>
      </c>
      <c r="BL87" s="17" t="s">
        <v>717</v>
      </c>
      <c r="BM87" s="215" t="s">
        <v>733</v>
      </c>
    </row>
    <row r="88" s="2" customFormat="1">
      <c r="A88" s="38"/>
      <c r="B88" s="39"/>
      <c r="C88" s="40"/>
      <c r="D88" s="224" t="s">
        <v>154</v>
      </c>
      <c r="E88" s="40"/>
      <c r="F88" s="244" t="s">
        <v>734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154</v>
      </c>
      <c r="AU88" s="17" t="s">
        <v>77</v>
      </c>
    </row>
    <row r="89" s="2" customFormat="1" ht="16.5" customHeight="1">
      <c r="A89" s="38"/>
      <c r="B89" s="39"/>
      <c r="C89" s="204" t="s">
        <v>161</v>
      </c>
      <c r="D89" s="204" t="s">
        <v>121</v>
      </c>
      <c r="E89" s="205" t="s">
        <v>735</v>
      </c>
      <c r="F89" s="206" t="s">
        <v>736</v>
      </c>
      <c r="G89" s="207" t="s">
        <v>716</v>
      </c>
      <c r="H89" s="208">
        <v>1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717</v>
      </c>
      <c r="AT89" s="215" t="s">
        <v>121</v>
      </c>
      <c r="AU89" s="215" t="s">
        <v>77</v>
      </c>
      <c r="AY89" s="17" t="s">
        <v>119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77</v>
      </c>
      <c r="BK89" s="216">
        <f>ROUND(I89*H89,2)</f>
        <v>0</v>
      </c>
      <c r="BL89" s="17" t="s">
        <v>717</v>
      </c>
      <c r="BM89" s="215" t="s">
        <v>737</v>
      </c>
    </row>
    <row r="90" s="2" customFormat="1" ht="16.5" customHeight="1">
      <c r="A90" s="38"/>
      <c r="B90" s="39"/>
      <c r="C90" s="204" t="s">
        <v>167</v>
      </c>
      <c r="D90" s="204" t="s">
        <v>121</v>
      </c>
      <c r="E90" s="205" t="s">
        <v>738</v>
      </c>
      <c r="F90" s="206" t="s">
        <v>739</v>
      </c>
      <c r="G90" s="207" t="s">
        <v>412</v>
      </c>
      <c r="H90" s="208">
        <v>10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717</v>
      </c>
      <c r="AT90" s="215" t="s">
        <v>121</v>
      </c>
      <c r="AU90" s="215" t="s">
        <v>77</v>
      </c>
      <c r="AY90" s="17" t="s">
        <v>119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77</v>
      </c>
      <c r="BK90" s="216">
        <f>ROUND(I90*H90,2)</f>
        <v>0</v>
      </c>
      <c r="BL90" s="17" t="s">
        <v>717</v>
      </c>
      <c r="BM90" s="215" t="s">
        <v>740</v>
      </c>
    </row>
    <row r="91" s="2" customFormat="1" ht="16.5" customHeight="1">
      <c r="A91" s="38"/>
      <c r="B91" s="39"/>
      <c r="C91" s="204" t="s">
        <v>172</v>
      </c>
      <c r="D91" s="204" t="s">
        <v>121</v>
      </c>
      <c r="E91" s="205" t="s">
        <v>741</v>
      </c>
      <c r="F91" s="206" t="s">
        <v>742</v>
      </c>
      <c r="G91" s="207" t="s">
        <v>716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717</v>
      </c>
      <c r="AT91" s="215" t="s">
        <v>121</v>
      </c>
      <c r="AU91" s="215" t="s">
        <v>77</v>
      </c>
      <c r="AY91" s="17" t="s">
        <v>119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77</v>
      </c>
      <c r="BK91" s="216">
        <f>ROUND(I91*H91,2)</f>
        <v>0</v>
      </c>
      <c r="BL91" s="17" t="s">
        <v>717</v>
      </c>
      <c r="BM91" s="215" t="s">
        <v>743</v>
      </c>
    </row>
    <row r="92" s="2" customFormat="1" ht="16.5" customHeight="1">
      <c r="A92" s="38"/>
      <c r="B92" s="39"/>
      <c r="C92" s="204" t="s">
        <v>178</v>
      </c>
      <c r="D92" s="204" t="s">
        <v>121</v>
      </c>
      <c r="E92" s="205" t="s">
        <v>744</v>
      </c>
      <c r="F92" s="206" t="s">
        <v>745</v>
      </c>
      <c r="G92" s="207" t="s">
        <v>716</v>
      </c>
      <c r="H92" s="208">
        <v>1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717</v>
      </c>
      <c r="AT92" s="215" t="s">
        <v>121</v>
      </c>
      <c r="AU92" s="215" t="s">
        <v>77</v>
      </c>
      <c r="AY92" s="17" t="s">
        <v>119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77</v>
      </c>
      <c r="BK92" s="216">
        <f>ROUND(I92*H92,2)</f>
        <v>0</v>
      </c>
      <c r="BL92" s="17" t="s">
        <v>717</v>
      </c>
      <c r="BM92" s="215" t="s">
        <v>746</v>
      </c>
    </row>
    <row r="93" s="2" customFormat="1" ht="16.5" customHeight="1">
      <c r="A93" s="38"/>
      <c r="B93" s="39"/>
      <c r="C93" s="204" t="s">
        <v>191</v>
      </c>
      <c r="D93" s="204" t="s">
        <v>121</v>
      </c>
      <c r="E93" s="205" t="s">
        <v>747</v>
      </c>
      <c r="F93" s="206" t="s">
        <v>748</v>
      </c>
      <c r="G93" s="207" t="s">
        <v>716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717</v>
      </c>
      <c r="AT93" s="215" t="s">
        <v>121</v>
      </c>
      <c r="AU93" s="215" t="s">
        <v>77</v>
      </c>
      <c r="AY93" s="17" t="s">
        <v>119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77</v>
      </c>
      <c r="BK93" s="216">
        <f>ROUND(I93*H93,2)</f>
        <v>0</v>
      </c>
      <c r="BL93" s="17" t="s">
        <v>717</v>
      </c>
      <c r="BM93" s="215" t="s">
        <v>749</v>
      </c>
    </row>
    <row r="94" s="2" customFormat="1">
      <c r="A94" s="38"/>
      <c r="B94" s="39"/>
      <c r="C94" s="40"/>
      <c r="D94" s="224" t="s">
        <v>154</v>
      </c>
      <c r="E94" s="40"/>
      <c r="F94" s="244" t="s">
        <v>750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154</v>
      </c>
      <c r="AU94" s="17" t="s">
        <v>77</v>
      </c>
    </row>
    <row r="95" s="2" customFormat="1" ht="16.5" customHeight="1">
      <c r="A95" s="38"/>
      <c r="B95" s="39"/>
      <c r="C95" s="204" t="s">
        <v>185</v>
      </c>
      <c r="D95" s="204" t="s">
        <v>121</v>
      </c>
      <c r="E95" s="205" t="s">
        <v>751</v>
      </c>
      <c r="F95" s="206" t="s">
        <v>752</v>
      </c>
      <c r="G95" s="207" t="s">
        <v>716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717</v>
      </c>
      <c r="AT95" s="215" t="s">
        <v>121</v>
      </c>
      <c r="AU95" s="215" t="s">
        <v>77</v>
      </c>
      <c r="AY95" s="17" t="s">
        <v>119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77</v>
      </c>
      <c r="BK95" s="216">
        <f>ROUND(I95*H95,2)</f>
        <v>0</v>
      </c>
      <c r="BL95" s="17" t="s">
        <v>717</v>
      </c>
      <c r="BM95" s="215" t="s">
        <v>753</v>
      </c>
    </row>
    <row r="96" s="2" customFormat="1" ht="16.5" customHeight="1">
      <c r="A96" s="38"/>
      <c r="B96" s="39"/>
      <c r="C96" s="204" t="s">
        <v>198</v>
      </c>
      <c r="D96" s="204" t="s">
        <v>121</v>
      </c>
      <c r="E96" s="205" t="s">
        <v>754</v>
      </c>
      <c r="F96" s="206" t="s">
        <v>755</v>
      </c>
      <c r="G96" s="207" t="s">
        <v>716</v>
      </c>
      <c r="H96" s="208">
        <v>1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717</v>
      </c>
      <c r="AT96" s="215" t="s">
        <v>121</v>
      </c>
      <c r="AU96" s="215" t="s">
        <v>77</v>
      </c>
      <c r="AY96" s="17" t="s">
        <v>119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77</v>
      </c>
      <c r="BK96" s="216">
        <f>ROUND(I96*H96,2)</f>
        <v>0</v>
      </c>
      <c r="BL96" s="17" t="s">
        <v>717</v>
      </c>
      <c r="BM96" s="215" t="s">
        <v>756</v>
      </c>
    </row>
    <row r="97" s="2" customFormat="1" ht="16.5" customHeight="1">
      <c r="A97" s="38"/>
      <c r="B97" s="39"/>
      <c r="C97" s="204" t="s">
        <v>204</v>
      </c>
      <c r="D97" s="204" t="s">
        <v>121</v>
      </c>
      <c r="E97" s="205" t="s">
        <v>757</v>
      </c>
      <c r="F97" s="206" t="s">
        <v>758</v>
      </c>
      <c r="G97" s="207" t="s">
        <v>716</v>
      </c>
      <c r="H97" s="208">
        <v>1</v>
      </c>
      <c r="I97" s="209"/>
      <c r="J97" s="210">
        <f>ROUND(I97*H97,2)</f>
        <v>0</v>
      </c>
      <c r="K97" s="206" t="s">
        <v>19</v>
      </c>
      <c r="L97" s="44"/>
      <c r="M97" s="269" t="s">
        <v>19</v>
      </c>
      <c r="N97" s="270" t="s">
        <v>43</v>
      </c>
      <c r="O97" s="271"/>
      <c r="P97" s="272">
        <f>O97*H97</f>
        <v>0</v>
      </c>
      <c r="Q97" s="272">
        <v>0</v>
      </c>
      <c r="R97" s="272">
        <f>Q97*H97</f>
        <v>0</v>
      </c>
      <c r="S97" s="272">
        <v>0</v>
      </c>
      <c r="T97" s="273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717</v>
      </c>
      <c r="AT97" s="215" t="s">
        <v>121</v>
      </c>
      <c r="AU97" s="215" t="s">
        <v>77</v>
      </c>
      <c r="AY97" s="17" t="s">
        <v>119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77</v>
      </c>
      <c r="BK97" s="216">
        <f>ROUND(I97*H97,2)</f>
        <v>0</v>
      </c>
      <c r="BL97" s="17" t="s">
        <v>717</v>
      </c>
      <c r="BM97" s="215" t="s">
        <v>759</v>
      </c>
    </row>
    <row r="98" s="2" customFormat="1" ht="6.96" customHeight="1">
      <c r="A98" s="38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44"/>
      <c r="M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</sheetData>
  <sheetProtection sheet="1" autoFilter="0" formatColumns="0" formatRows="0" objects="1" scenarios="1" spinCount="100000" saltValue="W6ePthdt7ZuJ+GujOvnXVPJqEyckui+KD+8FAYUrl/lYAiIaEMr4Y9YC5sA5VumC5h5L9hF4PxbKRBea/JJaKQ==" hashValue="GGIFLnF0FhIxNrC+7KUPZEDGSeeSJyPbDnywl/hoYVxiAWPJyuVzr1LLGElX9Ho4XTQDiAd7hz8YIy8wc+LZBQ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Ladislav</dc:creator>
  <cp:lastModifiedBy>Marek Ladislav</cp:lastModifiedBy>
  <dcterms:created xsi:type="dcterms:W3CDTF">2023-03-01T12:55:47Z</dcterms:created>
  <dcterms:modified xsi:type="dcterms:W3CDTF">2023-03-01T12:55:51Z</dcterms:modified>
</cp:coreProperties>
</file>